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" yWindow="-60" windowWidth="22404" windowHeight="9036" tabRatio="601" firstSheet="4" activeTab="9"/>
  </bookViews>
  <sheets>
    <sheet name="2013 Graduates" sheetId="9" r:id="rId1"/>
    <sheet name="2012 Graduates" sheetId="8" r:id="rId2"/>
    <sheet name="2011 Graduates" sheetId="7" r:id="rId3"/>
    <sheet name="2010 Graduates" sheetId="6" r:id="rId4"/>
    <sheet name="2009 Graduates" sheetId="5" r:id="rId5"/>
    <sheet name="2008 Graduates" sheetId="4" r:id="rId6"/>
    <sheet name="Aggregate Summary" sheetId="1" r:id="rId7"/>
    <sheet name="Comparison" sheetId="2" r:id="rId8"/>
    <sheet name="Employers" sheetId="3" r:id="rId9"/>
    <sheet name="Grad Schools" sheetId="10" r:id="rId10"/>
  </sheets>
  <calcPr calcId="145621"/>
</workbook>
</file>

<file path=xl/calcChain.xml><?xml version="1.0" encoding="utf-8"?>
<calcChain xmlns="http://schemas.openxmlformats.org/spreadsheetml/2006/main">
  <c r="D13" i="5" l="1"/>
  <c r="D12" i="5"/>
  <c r="D10" i="5"/>
  <c r="D9" i="5"/>
  <c r="D8" i="5"/>
  <c r="D7" i="5"/>
  <c r="B21" i="6"/>
  <c r="N14" i="6"/>
  <c r="D14" i="6"/>
  <c r="C14" i="6"/>
  <c r="N13" i="6"/>
  <c r="I13" i="6"/>
  <c r="D13" i="6"/>
  <c r="C13" i="6"/>
  <c r="N12" i="6"/>
  <c r="I12" i="6"/>
  <c r="D12" i="6"/>
  <c r="C12" i="6"/>
  <c r="C11" i="6"/>
  <c r="N10" i="6"/>
  <c r="I10" i="6"/>
  <c r="D10" i="6"/>
  <c r="C10" i="6"/>
  <c r="I9" i="6"/>
  <c r="D9" i="6"/>
  <c r="C9" i="6"/>
  <c r="I8" i="6"/>
  <c r="D8" i="6"/>
  <c r="C8" i="6"/>
  <c r="N7" i="6"/>
  <c r="I7" i="6"/>
  <c r="D7" i="6"/>
  <c r="C7" i="6"/>
  <c r="B21" i="7"/>
  <c r="D14" i="7"/>
  <c r="C14" i="7"/>
  <c r="I13" i="7"/>
  <c r="D13" i="7"/>
  <c r="C13" i="7"/>
  <c r="D12" i="7"/>
  <c r="C12" i="7"/>
  <c r="I11" i="7"/>
  <c r="C11" i="7"/>
  <c r="I10" i="7"/>
  <c r="D10" i="7"/>
  <c r="C10" i="7"/>
  <c r="I9" i="7"/>
  <c r="D9" i="7"/>
  <c r="C9" i="7"/>
  <c r="I8" i="7"/>
  <c r="C8" i="7"/>
  <c r="I7" i="7"/>
  <c r="D7" i="7"/>
  <c r="C7" i="7"/>
  <c r="B21" i="8"/>
  <c r="I14" i="8"/>
  <c r="D14" i="8"/>
  <c r="C14" i="8"/>
  <c r="I13" i="8"/>
  <c r="D13" i="8"/>
  <c r="C13" i="8"/>
  <c r="I12" i="8"/>
  <c r="D12" i="8"/>
  <c r="C12" i="8"/>
  <c r="I11" i="8"/>
  <c r="D11" i="8"/>
  <c r="C11" i="8"/>
  <c r="I10" i="8"/>
  <c r="D10" i="8"/>
  <c r="C10" i="8"/>
  <c r="I9" i="8"/>
  <c r="D9" i="8"/>
  <c r="C9" i="8"/>
  <c r="I8" i="8"/>
  <c r="C8" i="8"/>
  <c r="I7" i="8"/>
  <c r="D7" i="8"/>
  <c r="C7" i="8"/>
  <c r="B21" i="9"/>
  <c r="D14" i="9"/>
  <c r="C14" i="9"/>
  <c r="J13" i="9"/>
  <c r="I13" i="9"/>
  <c r="D13" i="9"/>
  <c r="C13" i="9"/>
  <c r="I12" i="9"/>
  <c r="C12" i="9"/>
  <c r="I10" i="9"/>
  <c r="D10" i="9"/>
  <c r="C10" i="9"/>
  <c r="J9" i="9"/>
  <c r="I9" i="9"/>
  <c r="D9" i="9"/>
  <c r="C9" i="9"/>
  <c r="D8" i="9"/>
  <c r="C8" i="9"/>
  <c r="I7" i="9"/>
  <c r="D7" i="9"/>
  <c r="C7" i="9"/>
  <c r="C19" i="1" l="1"/>
  <c r="I14" i="1"/>
  <c r="B14" i="1"/>
  <c r="C14" i="1" s="1"/>
  <c r="M13" i="1"/>
  <c r="I13" i="1"/>
  <c r="H13" i="1"/>
  <c r="C13" i="1"/>
  <c r="M12" i="1"/>
  <c r="I12" i="1"/>
  <c r="H12" i="1"/>
  <c r="C12" i="1"/>
  <c r="H11" i="1"/>
  <c r="C11" i="1"/>
  <c r="M10" i="1"/>
  <c r="I10" i="1"/>
  <c r="H10" i="1"/>
  <c r="C10" i="1"/>
  <c r="I9" i="1"/>
  <c r="H9" i="1"/>
  <c r="C9" i="1"/>
  <c r="I8" i="1"/>
  <c r="H8" i="1"/>
  <c r="C8" i="1"/>
  <c r="M7" i="1"/>
  <c r="I7" i="1"/>
  <c r="H7" i="1"/>
  <c r="C7" i="1"/>
  <c r="M14" i="1" l="1"/>
  <c r="H14" i="1"/>
</calcChain>
</file>

<file path=xl/sharedStrings.xml><?xml version="1.0" encoding="utf-8"?>
<sst xmlns="http://schemas.openxmlformats.org/spreadsheetml/2006/main" count="942" uniqueCount="336">
  <si>
    <t>Aggregate Summary</t>
  </si>
  <si>
    <t>Division</t>
  </si>
  <si>
    <t>Attending</t>
  </si>
  <si>
    <t>Satisfaction with</t>
  </si>
  <si>
    <t>% Employed</t>
  </si>
  <si>
    <t>Neither Enrolled</t>
  </si>
  <si>
    <t>Overall</t>
  </si>
  <si>
    <t>N</t>
  </si>
  <si>
    <t>Graduate School</t>
  </si>
  <si>
    <t>Preparation for Graduate School</t>
  </si>
  <si>
    <t>Employed</t>
  </si>
  <si>
    <t>in related area</t>
  </si>
  <si>
    <t>Preparation for Employment</t>
  </si>
  <si>
    <t>nor Employed</t>
  </si>
  <si>
    <t>Satisfaction</t>
  </si>
  <si>
    <t>Business</t>
  </si>
  <si>
    <t>Communication</t>
  </si>
  <si>
    <t>Education</t>
  </si>
  <si>
    <t>Natural Science</t>
  </si>
  <si>
    <t>Nursing</t>
  </si>
  <si>
    <t>-</t>
  </si>
  <si>
    <t>Social Sciences</t>
  </si>
  <si>
    <t>Aggregate</t>
  </si>
  <si>
    <t>Total Invitations</t>
  </si>
  <si>
    <t>Total Responses</t>
  </si>
  <si>
    <t>Scale:</t>
  </si>
  <si>
    <t>Very satisfied</t>
  </si>
  <si>
    <t>Somewhat satisfied</t>
  </si>
  <si>
    <t>Somewhat unsatisfied</t>
  </si>
  <si>
    <t>Very unsatisfied</t>
  </si>
  <si>
    <t>Overall Response Rate</t>
  </si>
  <si>
    <t>51% become employed immediately after graduation</t>
  </si>
  <si>
    <t>71% of those employed are employed in areas directly related to their majors</t>
  </si>
  <si>
    <t>average beginning salaries is in a range &gt;=$15,000 and &lt;$30,000</t>
  </si>
  <si>
    <t>BUS</t>
  </si>
  <si>
    <t>&gt;=$30,000 and &lt;$40,000</t>
  </si>
  <si>
    <t>COMM</t>
  </si>
  <si>
    <t>&gt;=$15,000 and &lt;$30,000</t>
  </si>
  <si>
    <t>EDUC</t>
  </si>
  <si>
    <t>NS</t>
  </si>
  <si>
    <t>NURS</t>
  </si>
  <si>
    <t>PERA</t>
  </si>
  <si>
    <t>SOC</t>
  </si>
  <si>
    <t>2008-2013 Graduates</t>
  </si>
  <si>
    <t>Attending Graduate School</t>
  </si>
  <si>
    <t>Satisfaction with Preparation for Graduate School</t>
  </si>
  <si>
    <t>Satisfaction with Preparation for Employment</t>
  </si>
  <si>
    <t>Overall Satisfaction</t>
  </si>
  <si>
    <t>Neither Enrolled nor Employed</t>
  </si>
  <si>
    <t>Performing Arts</t>
  </si>
  <si>
    <t>Comparison of Each Graduation Year</t>
  </si>
  <si>
    <t>43% continued in graduate school</t>
  </si>
  <si>
    <t>Survey of 2013 Graduates</t>
  </si>
  <si>
    <t>Response</t>
  </si>
  <si>
    <t>Count</t>
  </si>
  <si>
    <t>Rate</t>
  </si>
  <si>
    <t>3.0</t>
  </si>
  <si>
    <t>Performance Arts</t>
  </si>
  <si>
    <t>Invitations sent</t>
  </si>
  <si>
    <t>Opt-out</t>
  </si>
  <si>
    <t>Population</t>
  </si>
  <si>
    <t>Respondents</t>
  </si>
  <si>
    <t>Overall response rate</t>
  </si>
  <si>
    <t>No opinion</t>
  </si>
  <si>
    <t>Survey of 2012 Graduates</t>
  </si>
  <si>
    <t>Survey of 2011 Graduates</t>
  </si>
  <si>
    <t>Survey of 2010 Graduates</t>
  </si>
  <si>
    <t>Invalid e-mail addresses</t>
  </si>
  <si>
    <t>Survey of 2009 Graduates</t>
  </si>
  <si>
    <t>Survey of 2008 Graduates</t>
  </si>
  <si>
    <t>N=32</t>
  </si>
  <si>
    <t>Unsatisfied</t>
  </si>
  <si>
    <t>Inno-Labs</t>
  </si>
  <si>
    <t>Winfield</t>
  </si>
  <si>
    <t>Kansas</t>
  </si>
  <si>
    <t>Wichita Eagle</t>
  </si>
  <si>
    <t>Wichita</t>
  </si>
  <si>
    <t>KS</t>
  </si>
  <si>
    <t>GoFit.net, LLC</t>
  </si>
  <si>
    <t>Tulsa</t>
  </si>
  <si>
    <t>OK</t>
  </si>
  <si>
    <t>Chautauqua County Public School USD 286</t>
  </si>
  <si>
    <t>Sedan</t>
  </si>
  <si>
    <t>USD353</t>
  </si>
  <si>
    <t>Wellington</t>
  </si>
  <si>
    <t>Children's Mercy Hospital</t>
  </si>
  <si>
    <t>Kansas City</t>
  </si>
  <si>
    <t>U.S. Navy- Naval Medical Center</t>
  </si>
  <si>
    <t>Portsmouth</t>
  </si>
  <si>
    <t>VA</t>
  </si>
  <si>
    <t>Kansas Medical Center</t>
  </si>
  <si>
    <t>Andover</t>
  </si>
  <si>
    <t>The Garden City Telegram</t>
  </si>
  <si>
    <t>Garden City</t>
  </si>
  <si>
    <t>Uhlig, LLC</t>
  </si>
  <si>
    <t>Overland Park</t>
  </si>
  <si>
    <t>Hilti Inc</t>
  </si>
  <si>
    <t>Chicago Center for Urban Life and Culture</t>
  </si>
  <si>
    <t>Chicago</t>
  </si>
  <si>
    <t>IL</t>
  </si>
  <si>
    <t>In Major Area</t>
  </si>
  <si>
    <t>Not in Major Area</t>
  </si>
  <si>
    <t>Spirit AeroSystems</t>
  </si>
  <si>
    <t>Shanghai High School International Division</t>
  </si>
  <si>
    <t>Shanghai</t>
  </si>
  <si>
    <t>China</t>
  </si>
  <si>
    <t>The Wellington Daily News</t>
  </si>
  <si>
    <t>Moore High School</t>
  </si>
  <si>
    <t>Moore</t>
  </si>
  <si>
    <t>Oklahoma</t>
  </si>
  <si>
    <t>Shanghai High School, Int'l Div.</t>
  </si>
  <si>
    <t>St. Francis Hospital</t>
  </si>
  <si>
    <t>Wesley Rehab Hospital</t>
  </si>
  <si>
    <t>Ks</t>
  </si>
  <si>
    <t>Forest Park United Methodist Church</t>
  </si>
  <si>
    <t>Panama City</t>
  </si>
  <si>
    <t>Florida</t>
  </si>
  <si>
    <t>Southwestern College</t>
  </si>
  <si>
    <t>ks</t>
  </si>
  <si>
    <t>Ledford Gage Lab</t>
  </si>
  <si>
    <t>Mulvane</t>
  </si>
  <si>
    <t>Eheart Interior Solutions</t>
  </si>
  <si>
    <t>Loveland</t>
  </si>
  <si>
    <t>CO</t>
  </si>
  <si>
    <t>ConocoPhillips Company</t>
  </si>
  <si>
    <t>Bartlesville</t>
  </si>
  <si>
    <t>All About Caring Home Health Care, LLC</t>
  </si>
  <si>
    <t>Oklahoma City</t>
  </si>
  <si>
    <t>Sabine Independent School District</t>
  </si>
  <si>
    <t>Gladewater</t>
  </si>
  <si>
    <t>Texas</t>
  </si>
  <si>
    <t>FAO schwarz</t>
  </si>
  <si>
    <t>new york</t>
  </si>
  <si>
    <t>Wichita Wingnuts</t>
  </si>
  <si>
    <t>Dallas Children's Theatre</t>
  </si>
  <si>
    <t>Dallas</t>
  </si>
  <si>
    <t>TX</t>
  </si>
  <si>
    <t>Great Plains Vision</t>
  </si>
  <si>
    <t>Dodge City</t>
  </si>
  <si>
    <t>Cogans</t>
  </si>
  <si>
    <t>Norfolk</t>
  </si>
  <si>
    <t>Abercrombie and fitch</t>
  </si>
  <si>
    <t>Golden Heritage Foods, LLC</t>
  </si>
  <si>
    <t>Hillsboro</t>
  </si>
  <si>
    <t>Science Applications International Corporation</t>
  </si>
  <si>
    <t>Albuquerque</t>
  </si>
  <si>
    <t>New Mexico</t>
  </si>
  <si>
    <t>City of Winfield</t>
  </si>
  <si>
    <t>Boys and Girls Club of America/AmeriCorps</t>
  </si>
  <si>
    <t>Fort Collins</t>
  </si>
  <si>
    <t>USD 457</t>
  </si>
  <si>
    <t>USD 260</t>
  </si>
  <si>
    <t>Derby</t>
  </si>
  <si>
    <t>USD 465</t>
  </si>
  <si>
    <t>Colorado Springs Military News Group</t>
  </si>
  <si>
    <t>Colorado Springs</t>
  </si>
  <si>
    <t>chs</t>
  </si>
  <si>
    <t>ponca city</t>
  </si>
  <si>
    <t>oklahoma</t>
  </si>
  <si>
    <t>Sumner Regional Medical Center</t>
  </si>
  <si>
    <t>Quintiles</t>
  </si>
  <si>
    <t>Winfield Public Schools</t>
  </si>
  <si>
    <t>St. Mark Lutheran School</t>
  </si>
  <si>
    <t>Houston</t>
  </si>
  <si>
    <t>St. Johns Health System</t>
  </si>
  <si>
    <t>stepping stones</t>
  </si>
  <si>
    <t>lawrence</t>
  </si>
  <si>
    <t>kansas</t>
  </si>
  <si>
    <t>Family Video/ Starbucks</t>
  </si>
  <si>
    <t>Creative Community Living</t>
  </si>
  <si>
    <t>CornerBank</t>
  </si>
  <si>
    <t>Kearney Evangelical Free Church</t>
  </si>
  <si>
    <t>Kearney</t>
  </si>
  <si>
    <t>NE</t>
  </si>
  <si>
    <t>The Providence School</t>
  </si>
  <si>
    <t>Wilmore</t>
  </si>
  <si>
    <t>Kentucky</t>
  </si>
  <si>
    <t>Universal Lubricants</t>
  </si>
  <si>
    <t>Austin Avenue United Methodist Church</t>
  </si>
  <si>
    <t>Waco</t>
  </si>
  <si>
    <t>Via Christy</t>
  </si>
  <si>
    <t>Wichata</t>
  </si>
  <si>
    <t>USD 259</t>
  </si>
  <si>
    <t>La Petite Academy</t>
  </si>
  <si>
    <t>Everest College</t>
  </si>
  <si>
    <t>Fort Worth</t>
  </si>
  <si>
    <t>Hospira</t>
  </si>
  <si>
    <t>McPherson</t>
  </si>
  <si>
    <t>Adfitech</t>
  </si>
  <si>
    <t>Edmond</t>
  </si>
  <si>
    <t>Mcpherson</t>
  </si>
  <si>
    <t>Kansas Star Casino</t>
  </si>
  <si>
    <t>Walmart</t>
  </si>
  <si>
    <t>Junction City</t>
  </si>
  <si>
    <t>William newton hospital</t>
  </si>
  <si>
    <t>Eastminster Church</t>
  </si>
  <si>
    <t>Acme Tolols</t>
  </si>
  <si>
    <t>Des Moines</t>
  </si>
  <si>
    <t>Iowa</t>
  </si>
  <si>
    <t>Clay Center Family Physicians</t>
  </si>
  <si>
    <t>Clay Center</t>
  </si>
  <si>
    <t>USD259</t>
  </si>
  <si>
    <t>USD 338</t>
  </si>
  <si>
    <t>Valley Falls</t>
  </si>
  <si>
    <t>Real time resolutions</t>
  </si>
  <si>
    <t>Tx</t>
  </si>
  <si>
    <t>Project Transformation</t>
  </si>
  <si>
    <t>Hillside Village</t>
  </si>
  <si>
    <t>DeSoto</t>
  </si>
  <si>
    <t>Douglas Emmett</t>
  </si>
  <si>
    <t>Sherman Oaks</t>
  </si>
  <si>
    <t>California</t>
  </si>
  <si>
    <t>MBA</t>
  </si>
  <si>
    <t>M ed.</t>
  </si>
  <si>
    <t>Master of Business Administration</t>
  </si>
  <si>
    <t>Masters of Business Administration</t>
  </si>
  <si>
    <t>Southwestern</t>
  </si>
  <si>
    <t>M.Ed. in Community Development</t>
  </si>
  <si>
    <t>Vanderbilt University</t>
  </si>
  <si>
    <t>Nashville</t>
  </si>
  <si>
    <t>TN</t>
  </si>
  <si>
    <t>Masters of Science in Leadership Studies</t>
  </si>
  <si>
    <t>M.A. International Studis</t>
  </si>
  <si>
    <t>KU</t>
  </si>
  <si>
    <t>Lawrence</t>
  </si>
  <si>
    <t>Master's</t>
  </si>
  <si>
    <t>Wichita State University</t>
  </si>
  <si>
    <t>Masters of Education</t>
  </si>
  <si>
    <t>Masters of Communication</t>
  </si>
  <si>
    <t>Knowledge Management</t>
  </si>
  <si>
    <t>University of Oklahoma</t>
  </si>
  <si>
    <t>Juris Docturate</t>
  </si>
  <si>
    <t>University of Kansas School of Law</t>
  </si>
  <si>
    <t>Masters in Business Administration</t>
  </si>
  <si>
    <t>Library Science and Information Management</t>
  </si>
  <si>
    <t>Emporia State University</t>
  </si>
  <si>
    <t>Emporia</t>
  </si>
  <si>
    <t>M.ED</t>
  </si>
  <si>
    <t>SC</t>
  </si>
  <si>
    <t>2008 - Grad Schools</t>
  </si>
  <si>
    <t>2009 - Grad Schools</t>
  </si>
  <si>
    <t>Masters Business Administration</t>
  </si>
  <si>
    <t>winfield</t>
  </si>
  <si>
    <t>Kansas Wesleyan</t>
  </si>
  <si>
    <t>Salina</t>
  </si>
  <si>
    <t>MSL</t>
  </si>
  <si>
    <t>Emporia State</t>
  </si>
  <si>
    <t>Online</t>
  </si>
  <si>
    <t>Master of Arts in Communication</t>
  </si>
  <si>
    <t>University of Nebraska Omaha</t>
  </si>
  <si>
    <t>Omaha</t>
  </si>
  <si>
    <t>Master's in Education</t>
  </si>
  <si>
    <t>Newman University</t>
  </si>
  <si>
    <t>leadership</t>
  </si>
  <si>
    <t>southwestern</t>
  </si>
  <si>
    <t>Masters of Science in Human Nutrition with an emphasis in Community Nutrition</t>
  </si>
  <si>
    <t>Colorado State University</t>
  </si>
  <si>
    <t>Doctor of Physical Therapy</t>
  </si>
  <si>
    <t>Master of Science in Industrial Engineering</t>
  </si>
  <si>
    <t>Kansas State University</t>
  </si>
  <si>
    <t>Manhattan</t>
  </si>
  <si>
    <t>Masters in Leadership</t>
  </si>
  <si>
    <t>Educational Psychology</t>
  </si>
  <si>
    <t>MSSA</t>
  </si>
  <si>
    <t>Southwestern Professional Studies</t>
  </si>
  <si>
    <t>Physics Ph.D.</t>
  </si>
  <si>
    <t>Doctorate in Physical Therapy</t>
  </si>
  <si>
    <t>For prerequisites- Cowley CCC and Southwestern</t>
  </si>
  <si>
    <t>Arkansas City and Winfield</t>
  </si>
  <si>
    <t>Health and Human Performance</t>
  </si>
  <si>
    <t>Texas A&amp;MUniversity-Commerce</t>
  </si>
  <si>
    <t>Commerce</t>
  </si>
  <si>
    <t>Management</t>
  </si>
  <si>
    <t>Criminal Justice</t>
  </si>
  <si>
    <t>J.D.</t>
  </si>
  <si>
    <t>Master of Sacred Music, Master of Music</t>
  </si>
  <si>
    <t>Southern Methodist University</t>
  </si>
  <si>
    <t>2010 - Grad Schools</t>
  </si>
  <si>
    <t>2011 - Grad Schools</t>
  </si>
  <si>
    <t>Doctorate of Biochemistry</t>
  </si>
  <si>
    <t>University of Nebraska-Lincoln</t>
  </si>
  <si>
    <t>Licoln</t>
  </si>
  <si>
    <t>Doctor of Chiropractic</t>
  </si>
  <si>
    <t>Parker University</t>
  </si>
  <si>
    <t>Leadership</t>
  </si>
  <si>
    <t>Master's in Reading and Writing</t>
  </si>
  <si>
    <t>University of the Cumberlands</t>
  </si>
  <si>
    <t>Williamsburg</t>
  </si>
  <si>
    <t>KY</t>
  </si>
  <si>
    <t>Rockhurst University</t>
  </si>
  <si>
    <t>MO</t>
  </si>
  <si>
    <t>M.S. Coastal Science</t>
  </si>
  <si>
    <t>University of Southern Mississippi</t>
  </si>
  <si>
    <t>Ocean Springs</t>
  </si>
  <si>
    <t>MS</t>
  </si>
  <si>
    <t>Master of Arts in Music Performance</t>
  </si>
  <si>
    <t>M.M. Performance</t>
  </si>
  <si>
    <t>Oklahoma State University</t>
  </si>
  <si>
    <t>Stillwater</t>
  </si>
  <si>
    <t>Masters of Arts in Specialized Ministry</t>
  </si>
  <si>
    <t>Public Administration, City Management</t>
  </si>
  <si>
    <t>MASM</t>
  </si>
  <si>
    <t>Master of Music</t>
  </si>
  <si>
    <t>MAT</t>
  </si>
  <si>
    <t>Master of Divinity</t>
  </si>
  <si>
    <t>Asbury Theological Seminary</t>
  </si>
  <si>
    <t>Master's of Science in Nursing-Leadership and Management</t>
  </si>
  <si>
    <t>Walden University</t>
  </si>
  <si>
    <t>Minneapolis</t>
  </si>
  <si>
    <t>MN</t>
  </si>
  <si>
    <t>M.S. Communication Sciences and Disorder</t>
  </si>
  <si>
    <t>Wichita University</t>
  </si>
  <si>
    <t>Masters Business Administation</t>
  </si>
  <si>
    <t>College Student Personnel</t>
  </si>
  <si>
    <t>Bowling Green State University</t>
  </si>
  <si>
    <t>Bowling Green</t>
  </si>
  <si>
    <t>OH</t>
  </si>
  <si>
    <t>Masters in Education</t>
  </si>
  <si>
    <t>Indiana state</t>
  </si>
  <si>
    <t>IN</t>
  </si>
  <si>
    <t>Masters in specialized ministry</t>
  </si>
  <si>
    <t>M.B.A (Masters in Business Administration)</t>
  </si>
  <si>
    <t>Southwestern College Professional Studies</t>
  </si>
  <si>
    <t>2012 - Grad Schools</t>
  </si>
  <si>
    <t>2013 - Grad Schools</t>
  </si>
  <si>
    <t>Education: Curriculum and Instruction</t>
  </si>
  <si>
    <t>Master of Sciecne in Higher Education Administration</t>
  </si>
  <si>
    <t>Kansas University</t>
  </si>
  <si>
    <t>Master of Science in Global Health</t>
  </si>
  <si>
    <t>Duke University</t>
  </si>
  <si>
    <t>Durham</t>
  </si>
  <si>
    <t>NC</t>
  </si>
  <si>
    <t>Masters in counseling</t>
  </si>
  <si>
    <t>Wichita state</t>
  </si>
  <si>
    <t>Master of Science in Management</t>
  </si>
  <si>
    <t>Unified Special Education Early Childhood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</si>
</sst>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Wingdings 2"/>
      <family val="1"/>
      <charset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Wingdings 2"/>
      <family val="1"/>
      <charset val="2"/>
    </font>
    <font>
      <sz val="10"/>
      <name val="Microsoft Sans Serif"/>
    </font>
    <font>
      <sz val="1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16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7" xfId="0" applyNumberFormat="1" applyFont="1" applyFill="1" applyBorder="1" applyAlignment="1"/>
    <xf numFmtId="9" fontId="4" fillId="4" borderId="7" xfId="0" applyNumberFormat="1" applyFont="1" applyFill="1" applyBorder="1"/>
    <xf numFmtId="9" fontId="4" fillId="0" borderId="0" xfId="0" applyNumberFormat="1" applyFont="1" applyFill="1" applyBorder="1"/>
    <xf numFmtId="0" fontId="4" fillId="0" borderId="0" xfId="0" applyFont="1" applyFill="1" applyBorder="1"/>
    <xf numFmtId="164" fontId="4" fillId="4" borderId="7" xfId="0" applyNumberFormat="1" applyFont="1" applyFill="1" applyBorder="1"/>
    <xf numFmtId="0" fontId="4" fillId="0" borderId="7" xfId="0" applyFont="1" applyBorder="1"/>
    <xf numFmtId="0" fontId="4" fillId="0" borderId="7" xfId="0" applyNumberFormat="1" applyFont="1" applyFill="1" applyBorder="1" applyAlignment="1"/>
    <xf numFmtId="9" fontId="4" fillId="0" borderId="7" xfId="0" applyNumberFormat="1" applyFont="1" applyFill="1" applyBorder="1"/>
    <xf numFmtId="9" fontId="4" fillId="0" borderId="7" xfId="0" applyNumberFormat="1" applyFont="1" applyBorder="1"/>
    <xf numFmtId="164" fontId="4" fillId="0" borderId="7" xfId="0" applyNumberFormat="1" applyFont="1" applyBorder="1"/>
    <xf numFmtId="9" fontId="4" fillId="4" borderId="7" xfId="0" quotePrefix="1" applyNumberFormat="1" applyFont="1" applyFill="1" applyBorder="1" applyAlignment="1">
      <alignment horizontal="right"/>
    </xf>
    <xf numFmtId="0" fontId="4" fillId="4" borderId="1" xfId="0" applyFont="1" applyFill="1" applyBorder="1"/>
    <xf numFmtId="0" fontId="4" fillId="4" borderId="1" xfId="0" applyNumberFormat="1" applyFont="1" applyFill="1" applyBorder="1" applyAlignment="1"/>
    <xf numFmtId="9" fontId="4" fillId="4" borderId="1" xfId="0" applyNumberFormat="1" applyFont="1" applyFill="1" applyBorder="1"/>
    <xf numFmtId="164" fontId="4" fillId="4" borderId="1" xfId="0" applyNumberFormat="1" applyFont="1" applyFill="1" applyBorder="1"/>
    <xf numFmtId="0" fontId="4" fillId="0" borderId="8" xfId="0" applyFont="1" applyBorder="1"/>
    <xf numFmtId="0" fontId="4" fillId="0" borderId="10" xfId="0" applyFont="1" applyBorder="1"/>
    <xf numFmtId="9" fontId="4" fillId="0" borderId="10" xfId="0" applyNumberFormat="1" applyFont="1" applyBorder="1"/>
    <xf numFmtId="164" fontId="4" fillId="0" borderId="10" xfId="0" applyNumberFormat="1" applyFont="1" applyBorder="1"/>
    <xf numFmtId="164" fontId="4" fillId="0" borderId="9" xfId="0" applyNumberFormat="1" applyFont="1" applyBorder="1"/>
    <xf numFmtId="0" fontId="5" fillId="0" borderId="0" xfId="0" applyFont="1" applyBorder="1"/>
    <xf numFmtId="0" fontId="3" fillId="0" borderId="0" xfId="0" applyFont="1"/>
    <xf numFmtId="9" fontId="3" fillId="0" borderId="0" xfId="0" applyNumberFormat="1" applyFont="1" applyBorder="1"/>
    <xf numFmtId="0" fontId="6" fillId="0" borderId="0" xfId="0" applyFont="1"/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2" xfId="0" applyFill="1" applyBorder="1"/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/>
    <xf numFmtId="9" fontId="4" fillId="4" borderId="4" xfId="0" applyNumberFormat="1" applyFont="1" applyFill="1" applyBorder="1"/>
    <xf numFmtId="9" fontId="4" fillId="4" borderId="7" xfId="0" applyNumberFormat="1" applyFont="1" applyFill="1" applyBorder="1" applyAlignment="1"/>
    <xf numFmtId="9" fontId="4" fillId="4" borderId="8" xfId="0" applyNumberFormat="1" applyFont="1" applyFill="1" applyBorder="1" applyAlignment="1"/>
    <xf numFmtId="9" fontId="4" fillId="0" borderId="12" xfId="0" applyNumberFormat="1" applyFont="1" applyFill="1" applyBorder="1" applyAlignment="1"/>
    <xf numFmtId="0" fontId="4" fillId="4" borderId="9" xfId="0" applyFont="1" applyFill="1" applyBorder="1"/>
    <xf numFmtId="164" fontId="4" fillId="4" borderId="7" xfId="0" applyNumberFormat="1" applyFont="1" applyFill="1" applyBorder="1" applyAlignment="1"/>
    <xf numFmtId="164" fontId="4" fillId="4" borderId="4" xfId="0" applyNumberFormat="1" applyFont="1" applyFill="1" applyBorder="1"/>
    <xf numFmtId="164" fontId="4" fillId="4" borderId="8" xfId="0" applyNumberFormat="1" applyFont="1" applyFill="1" applyBorder="1" applyAlignment="1"/>
    <xf numFmtId="164" fontId="4" fillId="0" borderId="12" xfId="0" applyNumberFormat="1" applyFont="1" applyFill="1" applyBorder="1" applyAlignment="1"/>
    <xf numFmtId="164" fontId="4" fillId="4" borderId="8" xfId="0" quotePrefix="1" applyNumberFormat="1" applyFont="1" applyFill="1" applyBorder="1" applyAlignment="1"/>
    <xf numFmtId="164" fontId="4" fillId="0" borderId="12" xfId="0" quotePrefix="1" applyNumberFormat="1" applyFont="1" applyFill="1" applyBorder="1" applyAlignment="1"/>
    <xf numFmtId="164" fontId="4" fillId="4" borderId="8" xfId="0" quotePrefix="1" applyNumberFormat="1" applyFont="1" applyFill="1" applyBorder="1" applyAlignment="1">
      <alignment horizontal="center"/>
    </xf>
    <xf numFmtId="9" fontId="4" fillId="0" borderId="7" xfId="0" applyNumberFormat="1" applyFont="1" applyFill="1" applyBorder="1" applyAlignment="1"/>
    <xf numFmtId="9" fontId="4" fillId="0" borderId="8" xfId="0" quotePrefix="1" applyNumberFormat="1" applyFont="1" applyFill="1" applyBorder="1" applyAlignment="1">
      <alignment horizontal="center"/>
    </xf>
    <xf numFmtId="0" fontId="4" fillId="0" borderId="9" xfId="0" applyFont="1" applyFill="1" applyBorder="1"/>
    <xf numFmtId="164" fontId="4" fillId="0" borderId="7" xfId="0" applyNumberFormat="1" applyFont="1" applyBorder="1" applyAlignment="1"/>
    <xf numFmtId="164" fontId="4" fillId="0" borderId="8" xfId="0" applyNumberFormat="1" applyFont="1" applyBorder="1" applyAlignment="1"/>
    <xf numFmtId="164" fontId="4" fillId="0" borderId="7" xfId="0" applyNumberFormat="1" applyFont="1" applyFill="1" applyBorder="1"/>
    <xf numFmtId="164" fontId="4" fillId="0" borderId="8" xfId="0" quotePrefix="1" applyNumberFormat="1" applyFont="1" applyFill="1" applyBorder="1" applyAlignment="1">
      <alignment horizontal="center"/>
    </xf>
    <xf numFmtId="9" fontId="4" fillId="4" borderId="7" xfId="0" quotePrefix="1" applyNumberFormat="1" applyFont="1" applyFill="1" applyBorder="1" applyAlignment="1">
      <alignment horizontal="center"/>
    </xf>
    <xf numFmtId="164" fontId="4" fillId="4" borderId="7" xfId="0" quotePrefix="1" applyNumberFormat="1" applyFont="1" applyFill="1" applyBorder="1" applyAlignment="1"/>
    <xf numFmtId="164" fontId="4" fillId="4" borderId="7" xfId="0" quotePrefix="1" applyNumberFormat="1" applyFont="1" applyFill="1" applyBorder="1" applyAlignment="1">
      <alignment horizontal="right"/>
    </xf>
    <xf numFmtId="9" fontId="4" fillId="0" borderId="8" xfId="0" applyNumberFormat="1" applyFont="1" applyFill="1" applyBorder="1" applyAlignment="1"/>
    <xf numFmtId="164" fontId="4" fillId="0" borderId="7" xfId="0" applyNumberFormat="1" applyFont="1" applyBorder="1" applyAlignment="1">
      <alignment horizontal="right"/>
    </xf>
    <xf numFmtId="164" fontId="4" fillId="0" borderId="8" xfId="0" quotePrefix="1" applyNumberFormat="1" applyFont="1" applyBorder="1" applyAlignment="1"/>
    <xf numFmtId="164" fontId="4" fillId="4" borderId="7" xfId="0" quotePrefix="1" applyNumberFormat="1" applyFont="1" applyFill="1" applyBorder="1" applyAlignment="1">
      <alignment horizontal="center"/>
    </xf>
    <xf numFmtId="164" fontId="4" fillId="0" borderId="12" xfId="0" quotePrefix="1" applyNumberFormat="1" applyFont="1" applyFill="1" applyBorder="1" applyAlignment="1">
      <alignment horizontal="center"/>
    </xf>
    <xf numFmtId="164" fontId="4" fillId="0" borderId="7" xfId="0" quotePrefix="1" applyNumberFormat="1" applyFont="1" applyBorder="1" applyAlignment="1"/>
    <xf numFmtId="9" fontId="4" fillId="4" borderId="2" xfId="0" applyNumberFormat="1" applyFont="1" applyFill="1" applyBorder="1" applyAlignment="1"/>
    <xf numFmtId="0" fontId="4" fillId="4" borderId="3" xfId="0" applyFont="1" applyFill="1" applyBorder="1"/>
    <xf numFmtId="164" fontId="4" fillId="4" borderId="1" xfId="0" applyNumberFormat="1" applyFont="1" applyFill="1" applyBorder="1" applyAlignment="1"/>
    <xf numFmtId="0" fontId="3" fillId="0" borderId="14" xfId="0" applyFont="1" applyFill="1" applyBorder="1" applyAlignment="1">
      <alignment horizontal="center" vertical="center"/>
    </xf>
    <xf numFmtId="164" fontId="4" fillId="0" borderId="7" xfId="0" quotePrefix="1" applyNumberFormat="1" applyFont="1" applyFill="1" applyBorder="1" applyAlignment="1">
      <alignment horizontal="center"/>
    </xf>
    <xf numFmtId="9" fontId="4" fillId="0" borderId="1" xfId="0" applyNumberFormat="1" applyFont="1" applyFill="1" applyBorder="1"/>
    <xf numFmtId="0" fontId="3" fillId="3" borderId="0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/>
    <xf numFmtId="164" fontId="4" fillId="0" borderId="9" xfId="0" applyNumberFormat="1" applyFont="1" applyBorder="1" applyAlignment="1"/>
    <xf numFmtId="164" fontId="4" fillId="4" borderId="3" xfId="0" applyNumberFormat="1" applyFont="1" applyFill="1" applyBorder="1" applyAlignment="1"/>
    <xf numFmtId="9" fontId="4" fillId="0" borderId="12" xfId="0" applyNumberFormat="1" applyFont="1" applyFill="1" applyBorder="1"/>
    <xf numFmtId="0" fontId="3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/>
    <xf numFmtId="0" fontId="3" fillId="0" borderId="14" xfId="0" applyFont="1" applyFill="1" applyBorder="1" applyAlignment="1">
      <alignment vertical="center" wrapText="1"/>
    </xf>
    <xf numFmtId="164" fontId="4" fillId="7" borderId="8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0" fontId="0" fillId="7" borderId="7" xfId="0" applyFill="1" applyBorder="1"/>
    <xf numFmtId="0" fontId="0" fillId="0" borderId="7" xfId="0" applyBorder="1"/>
    <xf numFmtId="164" fontId="4" fillId="0" borderId="8" xfId="0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right"/>
    </xf>
    <xf numFmtId="2" fontId="4" fillId="0" borderId="7" xfId="0" applyNumberFormat="1" applyFont="1" applyBorder="1"/>
    <xf numFmtId="0" fontId="4" fillId="0" borderId="12" xfId="0" applyFont="1" applyFill="1" applyBorder="1"/>
    <xf numFmtId="0" fontId="4" fillId="4" borderId="2" xfId="0" applyFont="1" applyFill="1" applyBorder="1"/>
    <xf numFmtId="0" fontId="4" fillId="0" borderId="12" xfId="0" applyNumberFormat="1" applyFont="1" applyFill="1" applyBorder="1" applyAlignment="1"/>
    <xf numFmtId="9" fontId="4" fillId="0" borderId="7" xfId="0" quotePrefix="1" applyNumberFormat="1" applyFont="1" applyFill="1" applyBorder="1" applyAlignment="1">
      <alignment horizontal="center"/>
    </xf>
    <xf numFmtId="9" fontId="4" fillId="0" borderId="7" xfId="0" quotePrefix="1" applyNumberFormat="1" applyFont="1" applyFill="1" applyBorder="1" applyAlignment="1">
      <alignment horizontal="right"/>
    </xf>
    <xf numFmtId="165" fontId="4" fillId="4" borderId="7" xfId="0" applyNumberFormat="1" applyFont="1" applyFill="1" applyBorder="1"/>
    <xf numFmtId="165" fontId="4" fillId="0" borderId="7" xfId="0" applyNumberFormat="1" applyFont="1" applyFill="1" applyBorder="1"/>
    <xf numFmtId="165" fontId="4" fillId="0" borderId="7" xfId="0" quotePrefix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5" fontId="4" fillId="0" borderId="12" xfId="0" quotePrefix="1" applyNumberFormat="1" applyFont="1" applyFill="1" applyBorder="1" applyAlignment="1">
      <alignment horizontal="center"/>
    </xf>
    <xf numFmtId="0" fontId="0" fillId="0" borderId="4" xfId="0" applyFill="1" applyBorder="1"/>
    <xf numFmtId="0" fontId="3" fillId="7" borderId="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164" fontId="4" fillId="4" borderId="8" xfId="0" quotePrefix="1" applyNumberFormat="1" applyFont="1" applyFill="1" applyBorder="1" applyAlignment="1">
      <alignment horizontal="right"/>
    </xf>
    <xf numFmtId="164" fontId="4" fillId="4" borderId="8" xfId="0" quotePrefix="1" applyNumberFormat="1" applyFont="1" applyFill="1" applyBorder="1" applyAlignment="1">
      <alignment horizontal="right"/>
    </xf>
    <xf numFmtId="164" fontId="4" fillId="4" borderId="9" xfId="0" quotePrefix="1" applyNumberFormat="1" applyFont="1" applyFill="1" applyBorder="1" applyAlignment="1">
      <alignment horizontal="right"/>
    </xf>
    <xf numFmtId="164" fontId="4" fillId="4" borderId="7" xfId="0" applyNumberFormat="1" applyFont="1" applyFill="1" applyBorder="1" applyAlignment="1">
      <alignment horizontal="right"/>
    </xf>
    <xf numFmtId="164" fontId="4" fillId="0" borderId="8" xfId="0" quotePrefix="1" applyNumberFormat="1" applyFont="1" applyBorder="1" applyAlignment="1">
      <alignment horizontal="right"/>
    </xf>
    <xf numFmtId="164" fontId="4" fillId="0" borderId="9" xfId="0" quotePrefix="1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4" borderId="8" xfId="0" applyNumberFormat="1" applyFont="1" applyFill="1" applyBorder="1" applyAlignment="1">
      <alignment horizontal="right"/>
    </xf>
    <xf numFmtId="164" fontId="4" fillId="4" borderId="9" xfId="0" applyNumberFormat="1" applyFont="1" applyFill="1" applyBorder="1" applyAlignment="1">
      <alignment horizontal="right"/>
    </xf>
    <xf numFmtId="164" fontId="4" fillId="4" borderId="7" xfId="0" quotePrefix="1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3" fillId="8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0" borderId="15" xfId="0" applyBorder="1"/>
    <xf numFmtId="0" fontId="3" fillId="8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0" borderId="0" xfId="0" applyFont="1"/>
    <xf numFmtId="9" fontId="4" fillId="0" borderId="7" xfId="0" applyNumberFormat="1" applyFont="1" applyBorder="1" applyAlignment="1"/>
    <xf numFmtId="164" fontId="4" fillId="0" borderId="7" xfId="0" quotePrefix="1" applyNumberFormat="1" applyFont="1" applyBorder="1" applyAlignment="1">
      <alignment horizontal="right"/>
    </xf>
    <xf numFmtId="165" fontId="4" fillId="7" borderId="7" xfId="0" quotePrefix="1" applyNumberFormat="1" applyFont="1" applyFill="1" applyBorder="1" applyAlignment="1">
      <alignment horizontal="right"/>
    </xf>
    <xf numFmtId="165" fontId="4" fillId="7" borderId="7" xfId="0" quotePrefix="1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/>
    <xf numFmtId="165" fontId="4" fillId="0" borderId="7" xfId="0" applyNumberFormat="1" applyFont="1" applyBorder="1"/>
    <xf numFmtId="0" fontId="4" fillId="0" borderId="0" xfId="0" applyFont="1" applyBorder="1"/>
    <xf numFmtId="165" fontId="3" fillId="0" borderId="0" xfId="0" applyNumberFormat="1" applyFont="1" applyBorder="1"/>
    <xf numFmtId="0" fontId="3" fillId="0" borderId="0" xfId="0" quotePrefix="1" applyFont="1" applyBorder="1" applyAlignment="1">
      <alignment horizontal="center"/>
    </xf>
    <xf numFmtId="9" fontId="4" fillId="4" borderId="8" xfId="0" quotePrefix="1" applyNumberFormat="1" applyFont="1" applyFill="1" applyBorder="1" applyAlignment="1">
      <alignment horizontal="right"/>
    </xf>
    <xf numFmtId="165" fontId="4" fillId="0" borderId="7" xfId="0" quotePrefix="1" applyNumberFormat="1" applyFont="1" applyFill="1" applyBorder="1" applyAlignment="1">
      <alignment horizontal="right"/>
    </xf>
    <xf numFmtId="164" fontId="4" fillId="0" borderId="15" xfId="0" quotePrefix="1" applyNumberFormat="1" applyFont="1" applyFill="1" applyBorder="1" applyAlignment="1"/>
    <xf numFmtId="165" fontId="4" fillId="4" borderId="1" xfId="0" applyNumberFormat="1" applyFont="1" applyFill="1" applyBorder="1"/>
    <xf numFmtId="165" fontId="4" fillId="0" borderId="10" xfId="0" applyNumberFormat="1" applyFont="1" applyBorder="1"/>
    <xf numFmtId="0" fontId="8" fillId="0" borderId="0" xfId="1"/>
    <xf numFmtId="0" fontId="8" fillId="0" borderId="0" xfId="1"/>
    <xf numFmtId="0" fontId="9" fillId="0" borderId="0" xfId="2"/>
    <xf numFmtId="0" fontId="0" fillId="0" borderId="16" xfId="0" applyBorder="1"/>
    <xf numFmtId="0" fontId="8" fillId="0" borderId="0" xfId="1"/>
    <xf numFmtId="0" fontId="0" fillId="0" borderId="17" xfId="0" applyBorder="1"/>
    <xf numFmtId="0" fontId="8" fillId="0" borderId="16" xfId="1" applyBorder="1"/>
    <xf numFmtId="0" fontId="8" fillId="0" borderId="0" xfId="1" applyBorder="1"/>
    <xf numFmtId="0" fontId="9" fillId="0" borderId="16" xfId="2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B4" sqref="B3:K4"/>
    </sheetView>
  </sheetViews>
  <sheetFormatPr defaultRowHeight="14.4" x14ac:dyDescent="0.3"/>
  <cols>
    <col min="1" max="1" width="16.88671875" customWidth="1"/>
    <col min="2" max="2" width="6.77734375" customWidth="1"/>
    <col min="3" max="3" width="7.44140625" customWidth="1"/>
    <col min="4" max="4" width="11.44140625" customWidth="1"/>
    <col min="5" max="5" width="1.6640625" customWidth="1"/>
    <col min="6" max="6" width="9" customWidth="1"/>
    <col min="7" max="7" width="12.5546875" customWidth="1"/>
    <col min="8" max="8" width="1.6640625" customWidth="1"/>
    <col min="9" max="9" width="7.6640625" customWidth="1"/>
    <col min="10" max="10" width="11.5546875" customWidth="1"/>
    <col min="12" max="12" width="10.5546875" customWidth="1"/>
    <col min="13" max="13" width="1.6640625" customWidth="1"/>
    <col min="14" max="14" width="10.33203125" customWidth="1"/>
    <col min="15" max="15" width="8.6640625" customWidth="1"/>
    <col min="257" max="257" width="16.88671875" customWidth="1"/>
    <col min="258" max="258" width="6.77734375" customWidth="1"/>
    <col min="259" max="259" width="7.44140625" customWidth="1"/>
    <col min="260" max="260" width="11.44140625" customWidth="1"/>
    <col min="261" max="261" width="1.6640625" customWidth="1"/>
    <col min="262" max="262" width="9" customWidth="1"/>
    <col min="263" max="263" width="12.5546875" customWidth="1"/>
    <col min="264" max="264" width="1.6640625" customWidth="1"/>
    <col min="265" max="265" width="7.6640625" customWidth="1"/>
    <col min="266" max="266" width="11.5546875" customWidth="1"/>
    <col min="268" max="268" width="10.5546875" customWidth="1"/>
    <col min="269" max="269" width="1.6640625" customWidth="1"/>
    <col min="270" max="270" width="10.33203125" customWidth="1"/>
    <col min="271" max="271" width="8.6640625" customWidth="1"/>
    <col min="513" max="513" width="16.88671875" customWidth="1"/>
    <col min="514" max="514" width="6.77734375" customWidth="1"/>
    <col min="515" max="515" width="7.44140625" customWidth="1"/>
    <col min="516" max="516" width="11.44140625" customWidth="1"/>
    <col min="517" max="517" width="1.6640625" customWidth="1"/>
    <col min="518" max="518" width="9" customWidth="1"/>
    <col min="519" max="519" width="12.5546875" customWidth="1"/>
    <col min="520" max="520" width="1.6640625" customWidth="1"/>
    <col min="521" max="521" width="7.6640625" customWidth="1"/>
    <col min="522" max="522" width="11.5546875" customWidth="1"/>
    <col min="524" max="524" width="10.5546875" customWidth="1"/>
    <col min="525" max="525" width="1.6640625" customWidth="1"/>
    <col min="526" max="526" width="10.33203125" customWidth="1"/>
    <col min="527" max="527" width="8.6640625" customWidth="1"/>
    <col min="769" max="769" width="16.88671875" customWidth="1"/>
    <col min="770" max="770" width="6.77734375" customWidth="1"/>
    <col min="771" max="771" width="7.44140625" customWidth="1"/>
    <col min="772" max="772" width="11.44140625" customWidth="1"/>
    <col min="773" max="773" width="1.6640625" customWidth="1"/>
    <col min="774" max="774" width="9" customWidth="1"/>
    <col min="775" max="775" width="12.5546875" customWidth="1"/>
    <col min="776" max="776" width="1.6640625" customWidth="1"/>
    <col min="777" max="777" width="7.6640625" customWidth="1"/>
    <col min="778" max="778" width="11.5546875" customWidth="1"/>
    <col min="780" max="780" width="10.5546875" customWidth="1"/>
    <col min="781" max="781" width="1.6640625" customWidth="1"/>
    <col min="782" max="782" width="10.33203125" customWidth="1"/>
    <col min="783" max="783" width="8.6640625" customWidth="1"/>
    <col min="1025" max="1025" width="16.88671875" customWidth="1"/>
    <col min="1026" max="1026" width="6.77734375" customWidth="1"/>
    <col min="1027" max="1027" width="7.44140625" customWidth="1"/>
    <col min="1028" max="1028" width="11.44140625" customWidth="1"/>
    <col min="1029" max="1029" width="1.6640625" customWidth="1"/>
    <col min="1030" max="1030" width="9" customWidth="1"/>
    <col min="1031" max="1031" width="12.5546875" customWidth="1"/>
    <col min="1032" max="1032" width="1.6640625" customWidth="1"/>
    <col min="1033" max="1033" width="7.6640625" customWidth="1"/>
    <col min="1034" max="1034" width="11.5546875" customWidth="1"/>
    <col min="1036" max="1036" width="10.5546875" customWidth="1"/>
    <col min="1037" max="1037" width="1.6640625" customWidth="1"/>
    <col min="1038" max="1038" width="10.33203125" customWidth="1"/>
    <col min="1039" max="1039" width="8.6640625" customWidth="1"/>
    <col min="1281" max="1281" width="16.88671875" customWidth="1"/>
    <col min="1282" max="1282" width="6.77734375" customWidth="1"/>
    <col min="1283" max="1283" width="7.44140625" customWidth="1"/>
    <col min="1284" max="1284" width="11.44140625" customWidth="1"/>
    <col min="1285" max="1285" width="1.6640625" customWidth="1"/>
    <col min="1286" max="1286" width="9" customWidth="1"/>
    <col min="1287" max="1287" width="12.5546875" customWidth="1"/>
    <col min="1288" max="1288" width="1.6640625" customWidth="1"/>
    <col min="1289" max="1289" width="7.6640625" customWidth="1"/>
    <col min="1290" max="1290" width="11.5546875" customWidth="1"/>
    <col min="1292" max="1292" width="10.5546875" customWidth="1"/>
    <col min="1293" max="1293" width="1.6640625" customWidth="1"/>
    <col min="1294" max="1294" width="10.33203125" customWidth="1"/>
    <col min="1295" max="1295" width="8.6640625" customWidth="1"/>
    <col min="1537" max="1537" width="16.88671875" customWidth="1"/>
    <col min="1538" max="1538" width="6.77734375" customWidth="1"/>
    <col min="1539" max="1539" width="7.44140625" customWidth="1"/>
    <col min="1540" max="1540" width="11.44140625" customWidth="1"/>
    <col min="1541" max="1541" width="1.6640625" customWidth="1"/>
    <col min="1542" max="1542" width="9" customWidth="1"/>
    <col min="1543" max="1543" width="12.5546875" customWidth="1"/>
    <col min="1544" max="1544" width="1.6640625" customWidth="1"/>
    <col min="1545" max="1545" width="7.6640625" customWidth="1"/>
    <col min="1546" max="1546" width="11.5546875" customWidth="1"/>
    <col min="1548" max="1548" width="10.5546875" customWidth="1"/>
    <col min="1549" max="1549" width="1.6640625" customWidth="1"/>
    <col min="1550" max="1550" width="10.33203125" customWidth="1"/>
    <col min="1551" max="1551" width="8.6640625" customWidth="1"/>
    <col min="1793" max="1793" width="16.88671875" customWidth="1"/>
    <col min="1794" max="1794" width="6.77734375" customWidth="1"/>
    <col min="1795" max="1795" width="7.44140625" customWidth="1"/>
    <col min="1796" max="1796" width="11.44140625" customWidth="1"/>
    <col min="1797" max="1797" width="1.6640625" customWidth="1"/>
    <col min="1798" max="1798" width="9" customWidth="1"/>
    <col min="1799" max="1799" width="12.5546875" customWidth="1"/>
    <col min="1800" max="1800" width="1.6640625" customWidth="1"/>
    <col min="1801" max="1801" width="7.6640625" customWidth="1"/>
    <col min="1802" max="1802" width="11.5546875" customWidth="1"/>
    <col min="1804" max="1804" width="10.5546875" customWidth="1"/>
    <col min="1805" max="1805" width="1.6640625" customWidth="1"/>
    <col min="1806" max="1806" width="10.33203125" customWidth="1"/>
    <col min="1807" max="1807" width="8.6640625" customWidth="1"/>
    <col min="2049" max="2049" width="16.88671875" customWidth="1"/>
    <col min="2050" max="2050" width="6.77734375" customWidth="1"/>
    <col min="2051" max="2051" width="7.44140625" customWidth="1"/>
    <col min="2052" max="2052" width="11.44140625" customWidth="1"/>
    <col min="2053" max="2053" width="1.6640625" customWidth="1"/>
    <col min="2054" max="2054" width="9" customWidth="1"/>
    <col min="2055" max="2055" width="12.5546875" customWidth="1"/>
    <col min="2056" max="2056" width="1.6640625" customWidth="1"/>
    <col min="2057" max="2057" width="7.6640625" customWidth="1"/>
    <col min="2058" max="2058" width="11.5546875" customWidth="1"/>
    <col min="2060" max="2060" width="10.5546875" customWidth="1"/>
    <col min="2061" max="2061" width="1.6640625" customWidth="1"/>
    <col min="2062" max="2062" width="10.33203125" customWidth="1"/>
    <col min="2063" max="2063" width="8.6640625" customWidth="1"/>
    <col min="2305" max="2305" width="16.88671875" customWidth="1"/>
    <col min="2306" max="2306" width="6.77734375" customWidth="1"/>
    <col min="2307" max="2307" width="7.44140625" customWidth="1"/>
    <col min="2308" max="2308" width="11.44140625" customWidth="1"/>
    <col min="2309" max="2309" width="1.6640625" customWidth="1"/>
    <col min="2310" max="2310" width="9" customWidth="1"/>
    <col min="2311" max="2311" width="12.5546875" customWidth="1"/>
    <col min="2312" max="2312" width="1.6640625" customWidth="1"/>
    <col min="2313" max="2313" width="7.6640625" customWidth="1"/>
    <col min="2314" max="2314" width="11.5546875" customWidth="1"/>
    <col min="2316" max="2316" width="10.5546875" customWidth="1"/>
    <col min="2317" max="2317" width="1.6640625" customWidth="1"/>
    <col min="2318" max="2318" width="10.33203125" customWidth="1"/>
    <col min="2319" max="2319" width="8.6640625" customWidth="1"/>
    <col min="2561" max="2561" width="16.88671875" customWidth="1"/>
    <col min="2562" max="2562" width="6.77734375" customWidth="1"/>
    <col min="2563" max="2563" width="7.44140625" customWidth="1"/>
    <col min="2564" max="2564" width="11.44140625" customWidth="1"/>
    <col min="2565" max="2565" width="1.6640625" customWidth="1"/>
    <col min="2566" max="2566" width="9" customWidth="1"/>
    <col min="2567" max="2567" width="12.5546875" customWidth="1"/>
    <col min="2568" max="2568" width="1.6640625" customWidth="1"/>
    <col min="2569" max="2569" width="7.6640625" customWidth="1"/>
    <col min="2570" max="2570" width="11.5546875" customWidth="1"/>
    <col min="2572" max="2572" width="10.5546875" customWidth="1"/>
    <col min="2573" max="2573" width="1.6640625" customWidth="1"/>
    <col min="2574" max="2574" width="10.33203125" customWidth="1"/>
    <col min="2575" max="2575" width="8.6640625" customWidth="1"/>
    <col min="2817" max="2817" width="16.88671875" customWidth="1"/>
    <col min="2818" max="2818" width="6.77734375" customWidth="1"/>
    <col min="2819" max="2819" width="7.44140625" customWidth="1"/>
    <col min="2820" max="2820" width="11.44140625" customWidth="1"/>
    <col min="2821" max="2821" width="1.6640625" customWidth="1"/>
    <col min="2822" max="2822" width="9" customWidth="1"/>
    <col min="2823" max="2823" width="12.5546875" customWidth="1"/>
    <col min="2824" max="2824" width="1.6640625" customWidth="1"/>
    <col min="2825" max="2825" width="7.6640625" customWidth="1"/>
    <col min="2826" max="2826" width="11.5546875" customWidth="1"/>
    <col min="2828" max="2828" width="10.5546875" customWidth="1"/>
    <col min="2829" max="2829" width="1.6640625" customWidth="1"/>
    <col min="2830" max="2830" width="10.33203125" customWidth="1"/>
    <col min="2831" max="2831" width="8.6640625" customWidth="1"/>
    <col min="3073" max="3073" width="16.88671875" customWidth="1"/>
    <col min="3074" max="3074" width="6.77734375" customWidth="1"/>
    <col min="3075" max="3075" width="7.44140625" customWidth="1"/>
    <col min="3076" max="3076" width="11.44140625" customWidth="1"/>
    <col min="3077" max="3077" width="1.6640625" customWidth="1"/>
    <col min="3078" max="3078" width="9" customWidth="1"/>
    <col min="3079" max="3079" width="12.5546875" customWidth="1"/>
    <col min="3080" max="3080" width="1.6640625" customWidth="1"/>
    <col min="3081" max="3081" width="7.6640625" customWidth="1"/>
    <col min="3082" max="3082" width="11.5546875" customWidth="1"/>
    <col min="3084" max="3084" width="10.5546875" customWidth="1"/>
    <col min="3085" max="3085" width="1.6640625" customWidth="1"/>
    <col min="3086" max="3086" width="10.33203125" customWidth="1"/>
    <col min="3087" max="3087" width="8.6640625" customWidth="1"/>
    <col min="3329" max="3329" width="16.88671875" customWidth="1"/>
    <col min="3330" max="3330" width="6.77734375" customWidth="1"/>
    <col min="3331" max="3331" width="7.44140625" customWidth="1"/>
    <col min="3332" max="3332" width="11.44140625" customWidth="1"/>
    <col min="3333" max="3333" width="1.6640625" customWidth="1"/>
    <col min="3334" max="3334" width="9" customWidth="1"/>
    <col min="3335" max="3335" width="12.5546875" customWidth="1"/>
    <col min="3336" max="3336" width="1.6640625" customWidth="1"/>
    <col min="3337" max="3337" width="7.6640625" customWidth="1"/>
    <col min="3338" max="3338" width="11.5546875" customWidth="1"/>
    <col min="3340" max="3340" width="10.5546875" customWidth="1"/>
    <col min="3341" max="3341" width="1.6640625" customWidth="1"/>
    <col min="3342" max="3342" width="10.33203125" customWidth="1"/>
    <col min="3343" max="3343" width="8.6640625" customWidth="1"/>
    <col min="3585" max="3585" width="16.88671875" customWidth="1"/>
    <col min="3586" max="3586" width="6.77734375" customWidth="1"/>
    <col min="3587" max="3587" width="7.44140625" customWidth="1"/>
    <col min="3588" max="3588" width="11.44140625" customWidth="1"/>
    <col min="3589" max="3589" width="1.6640625" customWidth="1"/>
    <col min="3590" max="3590" width="9" customWidth="1"/>
    <col min="3591" max="3591" width="12.5546875" customWidth="1"/>
    <col min="3592" max="3592" width="1.6640625" customWidth="1"/>
    <col min="3593" max="3593" width="7.6640625" customWidth="1"/>
    <col min="3594" max="3594" width="11.5546875" customWidth="1"/>
    <col min="3596" max="3596" width="10.5546875" customWidth="1"/>
    <col min="3597" max="3597" width="1.6640625" customWidth="1"/>
    <col min="3598" max="3598" width="10.33203125" customWidth="1"/>
    <col min="3599" max="3599" width="8.6640625" customWidth="1"/>
    <col min="3841" max="3841" width="16.88671875" customWidth="1"/>
    <col min="3842" max="3842" width="6.77734375" customWidth="1"/>
    <col min="3843" max="3843" width="7.44140625" customWidth="1"/>
    <col min="3844" max="3844" width="11.44140625" customWidth="1"/>
    <col min="3845" max="3845" width="1.6640625" customWidth="1"/>
    <col min="3846" max="3846" width="9" customWidth="1"/>
    <col min="3847" max="3847" width="12.5546875" customWidth="1"/>
    <col min="3848" max="3848" width="1.6640625" customWidth="1"/>
    <col min="3849" max="3849" width="7.6640625" customWidth="1"/>
    <col min="3850" max="3850" width="11.5546875" customWidth="1"/>
    <col min="3852" max="3852" width="10.5546875" customWidth="1"/>
    <col min="3853" max="3853" width="1.6640625" customWidth="1"/>
    <col min="3854" max="3854" width="10.33203125" customWidth="1"/>
    <col min="3855" max="3855" width="8.6640625" customWidth="1"/>
    <col min="4097" max="4097" width="16.88671875" customWidth="1"/>
    <col min="4098" max="4098" width="6.77734375" customWidth="1"/>
    <col min="4099" max="4099" width="7.44140625" customWidth="1"/>
    <col min="4100" max="4100" width="11.44140625" customWidth="1"/>
    <col min="4101" max="4101" width="1.6640625" customWidth="1"/>
    <col min="4102" max="4102" width="9" customWidth="1"/>
    <col min="4103" max="4103" width="12.5546875" customWidth="1"/>
    <col min="4104" max="4104" width="1.6640625" customWidth="1"/>
    <col min="4105" max="4105" width="7.6640625" customWidth="1"/>
    <col min="4106" max="4106" width="11.5546875" customWidth="1"/>
    <col min="4108" max="4108" width="10.5546875" customWidth="1"/>
    <col min="4109" max="4109" width="1.6640625" customWidth="1"/>
    <col min="4110" max="4110" width="10.33203125" customWidth="1"/>
    <col min="4111" max="4111" width="8.6640625" customWidth="1"/>
    <col min="4353" max="4353" width="16.88671875" customWidth="1"/>
    <col min="4354" max="4354" width="6.77734375" customWidth="1"/>
    <col min="4355" max="4355" width="7.44140625" customWidth="1"/>
    <col min="4356" max="4356" width="11.44140625" customWidth="1"/>
    <col min="4357" max="4357" width="1.6640625" customWidth="1"/>
    <col min="4358" max="4358" width="9" customWidth="1"/>
    <col min="4359" max="4359" width="12.5546875" customWidth="1"/>
    <col min="4360" max="4360" width="1.6640625" customWidth="1"/>
    <col min="4361" max="4361" width="7.6640625" customWidth="1"/>
    <col min="4362" max="4362" width="11.5546875" customWidth="1"/>
    <col min="4364" max="4364" width="10.5546875" customWidth="1"/>
    <col min="4365" max="4365" width="1.6640625" customWidth="1"/>
    <col min="4366" max="4366" width="10.33203125" customWidth="1"/>
    <col min="4367" max="4367" width="8.6640625" customWidth="1"/>
    <col min="4609" max="4609" width="16.88671875" customWidth="1"/>
    <col min="4610" max="4610" width="6.77734375" customWidth="1"/>
    <col min="4611" max="4611" width="7.44140625" customWidth="1"/>
    <col min="4612" max="4612" width="11.44140625" customWidth="1"/>
    <col min="4613" max="4613" width="1.6640625" customWidth="1"/>
    <col min="4614" max="4614" width="9" customWidth="1"/>
    <col min="4615" max="4615" width="12.5546875" customWidth="1"/>
    <col min="4616" max="4616" width="1.6640625" customWidth="1"/>
    <col min="4617" max="4617" width="7.6640625" customWidth="1"/>
    <col min="4618" max="4618" width="11.5546875" customWidth="1"/>
    <col min="4620" max="4620" width="10.5546875" customWidth="1"/>
    <col min="4621" max="4621" width="1.6640625" customWidth="1"/>
    <col min="4622" max="4622" width="10.33203125" customWidth="1"/>
    <col min="4623" max="4623" width="8.6640625" customWidth="1"/>
    <col min="4865" max="4865" width="16.88671875" customWidth="1"/>
    <col min="4866" max="4866" width="6.77734375" customWidth="1"/>
    <col min="4867" max="4867" width="7.44140625" customWidth="1"/>
    <col min="4868" max="4868" width="11.44140625" customWidth="1"/>
    <col min="4869" max="4869" width="1.6640625" customWidth="1"/>
    <col min="4870" max="4870" width="9" customWidth="1"/>
    <col min="4871" max="4871" width="12.5546875" customWidth="1"/>
    <col min="4872" max="4872" width="1.6640625" customWidth="1"/>
    <col min="4873" max="4873" width="7.6640625" customWidth="1"/>
    <col min="4874" max="4874" width="11.5546875" customWidth="1"/>
    <col min="4876" max="4876" width="10.5546875" customWidth="1"/>
    <col min="4877" max="4877" width="1.6640625" customWidth="1"/>
    <col min="4878" max="4878" width="10.33203125" customWidth="1"/>
    <col min="4879" max="4879" width="8.6640625" customWidth="1"/>
    <col min="5121" max="5121" width="16.88671875" customWidth="1"/>
    <col min="5122" max="5122" width="6.77734375" customWidth="1"/>
    <col min="5123" max="5123" width="7.44140625" customWidth="1"/>
    <col min="5124" max="5124" width="11.44140625" customWidth="1"/>
    <col min="5125" max="5125" width="1.6640625" customWidth="1"/>
    <col min="5126" max="5126" width="9" customWidth="1"/>
    <col min="5127" max="5127" width="12.5546875" customWidth="1"/>
    <col min="5128" max="5128" width="1.6640625" customWidth="1"/>
    <col min="5129" max="5129" width="7.6640625" customWidth="1"/>
    <col min="5130" max="5130" width="11.5546875" customWidth="1"/>
    <col min="5132" max="5132" width="10.5546875" customWidth="1"/>
    <col min="5133" max="5133" width="1.6640625" customWidth="1"/>
    <col min="5134" max="5134" width="10.33203125" customWidth="1"/>
    <col min="5135" max="5135" width="8.6640625" customWidth="1"/>
    <col min="5377" max="5377" width="16.88671875" customWidth="1"/>
    <col min="5378" max="5378" width="6.77734375" customWidth="1"/>
    <col min="5379" max="5379" width="7.44140625" customWidth="1"/>
    <col min="5380" max="5380" width="11.44140625" customWidth="1"/>
    <col min="5381" max="5381" width="1.6640625" customWidth="1"/>
    <col min="5382" max="5382" width="9" customWidth="1"/>
    <col min="5383" max="5383" width="12.5546875" customWidth="1"/>
    <col min="5384" max="5384" width="1.6640625" customWidth="1"/>
    <col min="5385" max="5385" width="7.6640625" customWidth="1"/>
    <col min="5386" max="5386" width="11.5546875" customWidth="1"/>
    <col min="5388" max="5388" width="10.5546875" customWidth="1"/>
    <col min="5389" max="5389" width="1.6640625" customWidth="1"/>
    <col min="5390" max="5390" width="10.33203125" customWidth="1"/>
    <col min="5391" max="5391" width="8.6640625" customWidth="1"/>
    <col min="5633" max="5633" width="16.88671875" customWidth="1"/>
    <col min="5634" max="5634" width="6.77734375" customWidth="1"/>
    <col min="5635" max="5635" width="7.44140625" customWidth="1"/>
    <col min="5636" max="5636" width="11.44140625" customWidth="1"/>
    <col min="5637" max="5637" width="1.6640625" customWidth="1"/>
    <col min="5638" max="5638" width="9" customWidth="1"/>
    <col min="5639" max="5639" width="12.5546875" customWidth="1"/>
    <col min="5640" max="5640" width="1.6640625" customWidth="1"/>
    <col min="5641" max="5641" width="7.6640625" customWidth="1"/>
    <col min="5642" max="5642" width="11.5546875" customWidth="1"/>
    <col min="5644" max="5644" width="10.5546875" customWidth="1"/>
    <col min="5645" max="5645" width="1.6640625" customWidth="1"/>
    <col min="5646" max="5646" width="10.33203125" customWidth="1"/>
    <col min="5647" max="5647" width="8.6640625" customWidth="1"/>
    <col min="5889" max="5889" width="16.88671875" customWidth="1"/>
    <col min="5890" max="5890" width="6.77734375" customWidth="1"/>
    <col min="5891" max="5891" width="7.44140625" customWidth="1"/>
    <col min="5892" max="5892" width="11.44140625" customWidth="1"/>
    <col min="5893" max="5893" width="1.6640625" customWidth="1"/>
    <col min="5894" max="5894" width="9" customWidth="1"/>
    <col min="5895" max="5895" width="12.5546875" customWidth="1"/>
    <col min="5896" max="5896" width="1.6640625" customWidth="1"/>
    <col min="5897" max="5897" width="7.6640625" customWidth="1"/>
    <col min="5898" max="5898" width="11.5546875" customWidth="1"/>
    <col min="5900" max="5900" width="10.5546875" customWidth="1"/>
    <col min="5901" max="5901" width="1.6640625" customWidth="1"/>
    <col min="5902" max="5902" width="10.33203125" customWidth="1"/>
    <col min="5903" max="5903" width="8.6640625" customWidth="1"/>
    <col min="6145" max="6145" width="16.88671875" customWidth="1"/>
    <col min="6146" max="6146" width="6.77734375" customWidth="1"/>
    <col min="6147" max="6147" width="7.44140625" customWidth="1"/>
    <col min="6148" max="6148" width="11.44140625" customWidth="1"/>
    <col min="6149" max="6149" width="1.6640625" customWidth="1"/>
    <col min="6150" max="6150" width="9" customWidth="1"/>
    <col min="6151" max="6151" width="12.5546875" customWidth="1"/>
    <col min="6152" max="6152" width="1.6640625" customWidth="1"/>
    <col min="6153" max="6153" width="7.6640625" customWidth="1"/>
    <col min="6154" max="6154" width="11.5546875" customWidth="1"/>
    <col min="6156" max="6156" width="10.5546875" customWidth="1"/>
    <col min="6157" max="6157" width="1.6640625" customWidth="1"/>
    <col min="6158" max="6158" width="10.33203125" customWidth="1"/>
    <col min="6159" max="6159" width="8.6640625" customWidth="1"/>
    <col min="6401" max="6401" width="16.88671875" customWidth="1"/>
    <col min="6402" max="6402" width="6.77734375" customWidth="1"/>
    <col min="6403" max="6403" width="7.44140625" customWidth="1"/>
    <col min="6404" max="6404" width="11.44140625" customWidth="1"/>
    <col min="6405" max="6405" width="1.6640625" customWidth="1"/>
    <col min="6406" max="6406" width="9" customWidth="1"/>
    <col min="6407" max="6407" width="12.5546875" customWidth="1"/>
    <col min="6408" max="6408" width="1.6640625" customWidth="1"/>
    <col min="6409" max="6409" width="7.6640625" customWidth="1"/>
    <col min="6410" max="6410" width="11.5546875" customWidth="1"/>
    <col min="6412" max="6412" width="10.5546875" customWidth="1"/>
    <col min="6413" max="6413" width="1.6640625" customWidth="1"/>
    <col min="6414" max="6414" width="10.33203125" customWidth="1"/>
    <col min="6415" max="6415" width="8.6640625" customWidth="1"/>
    <col min="6657" max="6657" width="16.88671875" customWidth="1"/>
    <col min="6658" max="6658" width="6.77734375" customWidth="1"/>
    <col min="6659" max="6659" width="7.44140625" customWidth="1"/>
    <col min="6660" max="6660" width="11.44140625" customWidth="1"/>
    <col min="6661" max="6661" width="1.6640625" customWidth="1"/>
    <col min="6662" max="6662" width="9" customWidth="1"/>
    <col min="6663" max="6663" width="12.5546875" customWidth="1"/>
    <col min="6664" max="6664" width="1.6640625" customWidth="1"/>
    <col min="6665" max="6665" width="7.6640625" customWidth="1"/>
    <col min="6666" max="6666" width="11.5546875" customWidth="1"/>
    <col min="6668" max="6668" width="10.5546875" customWidth="1"/>
    <col min="6669" max="6669" width="1.6640625" customWidth="1"/>
    <col min="6670" max="6670" width="10.33203125" customWidth="1"/>
    <col min="6671" max="6671" width="8.6640625" customWidth="1"/>
    <col min="6913" max="6913" width="16.88671875" customWidth="1"/>
    <col min="6914" max="6914" width="6.77734375" customWidth="1"/>
    <col min="6915" max="6915" width="7.44140625" customWidth="1"/>
    <col min="6916" max="6916" width="11.44140625" customWidth="1"/>
    <col min="6917" max="6917" width="1.6640625" customWidth="1"/>
    <col min="6918" max="6918" width="9" customWidth="1"/>
    <col min="6919" max="6919" width="12.5546875" customWidth="1"/>
    <col min="6920" max="6920" width="1.6640625" customWidth="1"/>
    <col min="6921" max="6921" width="7.6640625" customWidth="1"/>
    <col min="6922" max="6922" width="11.5546875" customWidth="1"/>
    <col min="6924" max="6924" width="10.5546875" customWidth="1"/>
    <col min="6925" max="6925" width="1.6640625" customWidth="1"/>
    <col min="6926" max="6926" width="10.33203125" customWidth="1"/>
    <col min="6927" max="6927" width="8.6640625" customWidth="1"/>
    <col min="7169" max="7169" width="16.88671875" customWidth="1"/>
    <col min="7170" max="7170" width="6.77734375" customWidth="1"/>
    <col min="7171" max="7171" width="7.44140625" customWidth="1"/>
    <col min="7172" max="7172" width="11.44140625" customWidth="1"/>
    <col min="7173" max="7173" width="1.6640625" customWidth="1"/>
    <col min="7174" max="7174" width="9" customWidth="1"/>
    <col min="7175" max="7175" width="12.5546875" customWidth="1"/>
    <col min="7176" max="7176" width="1.6640625" customWidth="1"/>
    <col min="7177" max="7177" width="7.6640625" customWidth="1"/>
    <col min="7178" max="7178" width="11.5546875" customWidth="1"/>
    <col min="7180" max="7180" width="10.5546875" customWidth="1"/>
    <col min="7181" max="7181" width="1.6640625" customWidth="1"/>
    <col min="7182" max="7182" width="10.33203125" customWidth="1"/>
    <col min="7183" max="7183" width="8.6640625" customWidth="1"/>
    <col min="7425" max="7425" width="16.88671875" customWidth="1"/>
    <col min="7426" max="7426" width="6.77734375" customWidth="1"/>
    <col min="7427" max="7427" width="7.44140625" customWidth="1"/>
    <col min="7428" max="7428" width="11.44140625" customWidth="1"/>
    <col min="7429" max="7429" width="1.6640625" customWidth="1"/>
    <col min="7430" max="7430" width="9" customWidth="1"/>
    <col min="7431" max="7431" width="12.5546875" customWidth="1"/>
    <col min="7432" max="7432" width="1.6640625" customWidth="1"/>
    <col min="7433" max="7433" width="7.6640625" customWidth="1"/>
    <col min="7434" max="7434" width="11.5546875" customWidth="1"/>
    <col min="7436" max="7436" width="10.5546875" customWidth="1"/>
    <col min="7437" max="7437" width="1.6640625" customWidth="1"/>
    <col min="7438" max="7438" width="10.33203125" customWidth="1"/>
    <col min="7439" max="7439" width="8.6640625" customWidth="1"/>
    <col min="7681" max="7681" width="16.88671875" customWidth="1"/>
    <col min="7682" max="7682" width="6.77734375" customWidth="1"/>
    <col min="7683" max="7683" width="7.44140625" customWidth="1"/>
    <col min="7684" max="7684" width="11.44140625" customWidth="1"/>
    <col min="7685" max="7685" width="1.6640625" customWidth="1"/>
    <col min="7686" max="7686" width="9" customWidth="1"/>
    <col min="7687" max="7687" width="12.5546875" customWidth="1"/>
    <col min="7688" max="7688" width="1.6640625" customWidth="1"/>
    <col min="7689" max="7689" width="7.6640625" customWidth="1"/>
    <col min="7690" max="7690" width="11.5546875" customWidth="1"/>
    <col min="7692" max="7692" width="10.5546875" customWidth="1"/>
    <col min="7693" max="7693" width="1.6640625" customWidth="1"/>
    <col min="7694" max="7694" width="10.33203125" customWidth="1"/>
    <col min="7695" max="7695" width="8.6640625" customWidth="1"/>
    <col min="7937" max="7937" width="16.88671875" customWidth="1"/>
    <col min="7938" max="7938" width="6.77734375" customWidth="1"/>
    <col min="7939" max="7939" width="7.44140625" customWidth="1"/>
    <col min="7940" max="7940" width="11.44140625" customWidth="1"/>
    <col min="7941" max="7941" width="1.6640625" customWidth="1"/>
    <col min="7942" max="7942" width="9" customWidth="1"/>
    <col min="7943" max="7943" width="12.5546875" customWidth="1"/>
    <col min="7944" max="7944" width="1.6640625" customWidth="1"/>
    <col min="7945" max="7945" width="7.6640625" customWidth="1"/>
    <col min="7946" max="7946" width="11.5546875" customWidth="1"/>
    <col min="7948" max="7948" width="10.5546875" customWidth="1"/>
    <col min="7949" max="7949" width="1.6640625" customWidth="1"/>
    <col min="7950" max="7950" width="10.33203125" customWidth="1"/>
    <col min="7951" max="7951" width="8.6640625" customWidth="1"/>
    <col min="8193" max="8193" width="16.88671875" customWidth="1"/>
    <col min="8194" max="8194" width="6.77734375" customWidth="1"/>
    <col min="8195" max="8195" width="7.44140625" customWidth="1"/>
    <col min="8196" max="8196" width="11.44140625" customWidth="1"/>
    <col min="8197" max="8197" width="1.6640625" customWidth="1"/>
    <col min="8198" max="8198" width="9" customWidth="1"/>
    <col min="8199" max="8199" width="12.5546875" customWidth="1"/>
    <col min="8200" max="8200" width="1.6640625" customWidth="1"/>
    <col min="8201" max="8201" width="7.6640625" customWidth="1"/>
    <col min="8202" max="8202" width="11.5546875" customWidth="1"/>
    <col min="8204" max="8204" width="10.5546875" customWidth="1"/>
    <col min="8205" max="8205" width="1.6640625" customWidth="1"/>
    <col min="8206" max="8206" width="10.33203125" customWidth="1"/>
    <col min="8207" max="8207" width="8.6640625" customWidth="1"/>
    <col min="8449" max="8449" width="16.88671875" customWidth="1"/>
    <col min="8450" max="8450" width="6.77734375" customWidth="1"/>
    <col min="8451" max="8451" width="7.44140625" customWidth="1"/>
    <col min="8452" max="8452" width="11.44140625" customWidth="1"/>
    <col min="8453" max="8453" width="1.6640625" customWidth="1"/>
    <col min="8454" max="8454" width="9" customWidth="1"/>
    <col min="8455" max="8455" width="12.5546875" customWidth="1"/>
    <col min="8456" max="8456" width="1.6640625" customWidth="1"/>
    <col min="8457" max="8457" width="7.6640625" customWidth="1"/>
    <col min="8458" max="8458" width="11.5546875" customWidth="1"/>
    <col min="8460" max="8460" width="10.5546875" customWidth="1"/>
    <col min="8461" max="8461" width="1.6640625" customWidth="1"/>
    <col min="8462" max="8462" width="10.33203125" customWidth="1"/>
    <col min="8463" max="8463" width="8.6640625" customWidth="1"/>
    <col min="8705" max="8705" width="16.88671875" customWidth="1"/>
    <col min="8706" max="8706" width="6.77734375" customWidth="1"/>
    <col min="8707" max="8707" width="7.44140625" customWidth="1"/>
    <col min="8708" max="8708" width="11.44140625" customWidth="1"/>
    <col min="8709" max="8709" width="1.6640625" customWidth="1"/>
    <col min="8710" max="8710" width="9" customWidth="1"/>
    <col min="8711" max="8711" width="12.5546875" customWidth="1"/>
    <col min="8712" max="8712" width="1.6640625" customWidth="1"/>
    <col min="8713" max="8713" width="7.6640625" customWidth="1"/>
    <col min="8714" max="8714" width="11.5546875" customWidth="1"/>
    <col min="8716" max="8716" width="10.5546875" customWidth="1"/>
    <col min="8717" max="8717" width="1.6640625" customWidth="1"/>
    <col min="8718" max="8718" width="10.33203125" customWidth="1"/>
    <col min="8719" max="8719" width="8.6640625" customWidth="1"/>
    <col min="8961" max="8961" width="16.88671875" customWidth="1"/>
    <col min="8962" max="8962" width="6.77734375" customWidth="1"/>
    <col min="8963" max="8963" width="7.44140625" customWidth="1"/>
    <col min="8964" max="8964" width="11.44140625" customWidth="1"/>
    <col min="8965" max="8965" width="1.6640625" customWidth="1"/>
    <col min="8966" max="8966" width="9" customWidth="1"/>
    <col min="8967" max="8967" width="12.5546875" customWidth="1"/>
    <col min="8968" max="8968" width="1.6640625" customWidth="1"/>
    <col min="8969" max="8969" width="7.6640625" customWidth="1"/>
    <col min="8970" max="8970" width="11.5546875" customWidth="1"/>
    <col min="8972" max="8972" width="10.5546875" customWidth="1"/>
    <col min="8973" max="8973" width="1.6640625" customWidth="1"/>
    <col min="8974" max="8974" width="10.33203125" customWidth="1"/>
    <col min="8975" max="8975" width="8.6640625" customWidth="1"/>
    <col min="9217" max="9217" width="16.88671875" customWidth="1"/>
    <col min="9218" max="9218" width="6.77734375" customWidth="1"/>
    <col min="9219" max="9219" width="7.44140625" customWidth="1"/>
    <col min="9220" max="9220" width="11.44140625" customWidth="1"/>
    <col min="9221" max="9221" width="1.6640625" customWidth="1"/>
    <col min="9222" max="9222" width="9" customWidth="1"/>
    <col min="9223" max="9223" width="12.5546875" customWidth="1"/>
    <col min="9224" max="9224" width="1.6640625" customWidth="1"/>
    <col min="9225" max="9225" width="7.6640625" customWidth="1"/>
    <col min="9226" max="9226" width="11.5546875" customWidth="1"/>
    <col min="9228" max="9228" width="10.5546875" customWidth="1"/>
    <col min="9229" max="9229" width="1.6640625" customWidth="1"/>
    <col min="9230" max="9230" width="10.33203125" customWidth="1"/>
    <col min="9231" max="9231" width="8.6640625" customWidth="1"/>
    <col min="9473" max="9473" width="16.88671875" customWidth="1"/>
    <col min="9474" max="9474" width="6.77734375" customWidth="1"/>
    <col min="9475" max="9475" width="7.44140625" customWidth="1"/>
    <col min="9476" max="9476" width="11.44140625" customWidth="1"/>
    <col min="9477" max="9477" width="1.6640625" customWidth="1"/>
    <col min="9478" max="9478" width="9" customWidth="1"/>
    <col min="9479" max="9479" width="12.5546875" customWidth="1"/>
    <col min="9480" max="9480" width="1.6640625" customWidth="1"/>
    <col min="9481" max="9481" width="7.6640625" customWidth="1"/>
    <col min="9482" max="9482" width="11.5546875" customWidth="1"/>
    <col min="9484" max="9484" width="10.5546875" customWidth="1"/>
    <col min="9485" max="9485" width="1.6640625" customWidth="1"/>
    <col min="9486" max="9486" width="10.33203125" customWidth="1"/>
    <col min="9487" max="9487" width="8.6640625" customWidth="1"/>
    <col min="9729" max="9729" width="16.88671875" customWidth="1"/>
    <col min="9730" max="9730" width="6.77734375" customWidth="1"/>
    <col min="9731" max="9731" width="7.44140625" customWidth="1"/>
    <col min="9732" max="9732" width="11.44140625" customWidth="1"/>
    <col min="9733" max="9733" width="1.6640625" customWidth="1"/>
    <col min="9734" max="9734" width="9" customWidth="1"/>
    <col min="9735" max="9735" width="12.5546875" customWidth="1"/>
    <col min="9736" max="9736" width="1.6640625" customWidth="1"/>
    <col min="9737" max="9737" width="7.6640625" customWidth="1"/>
    <col min="9738" max="9738" width="11.5546875" customWidth="1"/>
    <col min="9740" max="9740" width="10.5546875" customWidth="1"/>
    <col min="9741" max="9741" width="1.6640625" customWidth="1"/>
    <col min="9742" max="9742" width="10.33203125" customWidth="1"/>
    <col min="9743" max="9743" width="8.6640625" customWidth="1"/>
    <col min="9985" max="9985" width="16.88671875" customWidth="1"/>
    <col min="9986" max="9986" width="6.77734375" customWidth="1"/>
    <col min="9987" max="9987" width="7.44140625" customWidth="1"/>
    <col min="9988" max="9988" width="11.44140625" customWidth="1"/>
    <col min="9989" max="9989" width="1.6640625" customWidth="1"/>
    <col min="9990" max="9990" width="9" customWidth="1"/>
    <col min="9991" max="9991" width="12.5546875" customWidth="1"/>
    <col min="9992" max="9992" width="1.6640625" customWidth="1"/>
    <col min="9993" max="9993" width="7.6640625" customWidth="1"/>
    <col min="9994" max="9994" width="11.5546875" customWidth="1"/>
    <col min="9996" max="9996" width="10.5546875" customWidth="1"/>
    <col min="9997" max="9997" width="1.6640625" customWidth="1"/>
    <col min="9998" max="9998" width="10.33203125" customWidth="1"/>
    <col min="9999" max="9999" width="8.6640625" customWidth="1"/>
    <col min="10241" max="10241" width="16.88671875" customWidth="1"/>
    <col min="10242" max="10242" width="6.77734375" customWidth="1"/>
    <col min="10243" max="10243" width="7.44140625" customWidth="1"/>
    <col min="10244" max="10244" width="11.44140625" customWidth="1"/>
    <col min="10245" max="10245" width="1.6640625" customWidth="1"/>
    <col min="10246" max="10246" width="9" customWidth="1"/>
    <col min="10247" max="10247" width="12.5546875" customWidth="1"/>
    <col min="10248" max="10248" width="1.6640625" customWidth="1"/>
    <col min="10249" max="10249" width="7.6640625" customWidth="1"/>
    <col min="10250" max="10250" width="11.5546875" customWidth="1"/>
    <col min="10252" max="10252" width="10.5546875" customWidth="1"/>
    <col min="10253" max="10253" width="1.6640625" customWidth="1"/>
    <col min="10254" max="10254" width="10.33203125" customWidth="1"/>
    <col min="10255" max="10255" width="8.6640625" customWidth="1"/>
    <col min="10497" max="10497" width="16.88671875" customWidth="1"/>
    <col min="10498" max="10498" width="6.77734375" customWidth="1"/>
    <col min="10499" max="10499" width="7.44140625" customWidth="1"/>
    <col min="10500" max="10500" width="11.44140625" customWidth="1"/>
    <col min="10501" max="10501" width="1.6640625" customWidth="1"/>
    <col min="10502" max="10502" width="9" customWidth="1"/>
    <col min="10503" max="10503" width="12.5546875" customWidth="1"/>
    <col min="10504" max="10504" width="1.6640625" customWidth="1"/>
    <col min="10505" max="10505" width="7.6640625" customWidth="1"/>
    <col min="10506" max="10506" width="11.5546875" customWidth="1"/>
    <col min="10508" max="10508" width="10.5546875" customWidth="1"/>
    <col min="10509" max="10509" width="1.6640625" customWidth="1"/>
    <col min="10510" max="10510" width="10.33203125" customWidth="1"/>
    <col min="10511" max="10511" width="8.6640625" customWidth="1"/>
    <col min="10753" max="10753" width="16.88671875" customWidth="1"/>
    <col min="10754" max="10754" width="6.77734375" customWidth="1"/>
    <col min="10755" max="10755" width="7.44140625" customWidth="1"/>
    <col min="10756" max="10756" width="11.44140625" customWidth="1"/>
    <col min="10757" max="10757" width="1.6640625" customWidth="1"/>
    <col min="10758" max="10758" width="9" customWidth="1"/>
    <col min="10759" max="10759" width="12.5546875" customWidth="1"/>
    <col min="10760" max="10760" width="1.6640625" customWidth="1"/>
    <col min="10761" max="10761" width="7.6640625" customWidth="1"/>
    <col min="10762" max="10762" width="11.5546875" customWidth="1"/>
    <col min="10764" max="10764" width="10.5546875" customWidth="1"/>
    <col min="10765" max="10765" width="1.6640625" customWidth="1"/>
    <col min="10766" max="10766" width="10.33203125" customWidth="1"/>
    <col min="10767" max="10767" width="8.6640625" customWidth="1"/>
    <col min="11009" max="11009" width="16.88671875" customWidth="1"/>
    <col min="11010" max="11010" width="6.77734375" customWidth="1"/>
    <col min="11011" max="11011" width="7.44140625" customWidth="1"/>
    <col min="11012" max="11012" width="11.44140625" customWidth="1"/>
    <col min="11013" max="11013" width="1.6640625" customWidth="1"/>
    <col min="11014" max="11014" width="9" customWidth="1"/>
    <col min="11015" max="11015" width="12.5546875" customWidth="1"/>
    <col min="11016" max="11016" width="1.6640625" customWidth="1"/>
    <col min="11017" max="11017" width="7.6640625" customWidth="1"/>
    <col min="11018" max="11018" width="11.5546875" customWidth="1"/>
    <col min="11020" max="11020" width="10.5546875" customWidth="1"/>
    <col min="11021" max="11021" width="1.6640625" customWidth="1"/>
    <col min="11022" max="11022" width="10.33203125" customWidth="1"/>
    <col min="11023" max="11023" width="8.6640625" customWidth="1"/>
    <col min="11265" max="11265" width="16.88671875" customWidth="1"/>
    <col min="11266" max="11266" width="6.77734375" customWidth="1"/>
    <col min="11267" max="11267" width="7.44140625" customWidth="1"/>
    <col min="11268" max="11268" width="11.44140625" customWidth="1"/>
    <col min="11269" max="11269" width="1.6640625" customWidth="1"/>
    <col min="11270" max="11270" width="9" customWidth="1"/>
    <col min="11271" max="11271" width="12.5546875" customWidth="1"/>
    <col min="11272" max="11272" width="1.6640625" customWidth="1"/>
    <col min="11273" max="11273" width="7.6640625" customWidth="1"/>
    <col min="11274" max="11274" width="11.5546875" customWidth="1"/>
    <col min="11276" max="11276" width="10.5546875" customWidth="1"/>
    <col min="11277" max="11277" width="1.6640625" customWidth="1"/>
    <col min="11278" max="11278" width="10.33203125" customWidth="1"/>
    <col min="11279" max="11279" width="8.6640625" customWidth="1"/>
    <col min="11521" max="11521" width="16.88671875" customWidth="1"/>
    <col min="11522" max="11522" width="6.77734375" customWidth="1"/>
    <col min="11523" max="11523" width="7.44140625" customWidth="1"/>
    <col min="11524" max="11524" width="11.44140625" customWidth="1"/>
    <col min="11525" max="11525" width="1.6640625" customWidth="1"/>
    <col min="11526" max="11526" width="9" customWidth="1"/>
    <col min="11527" max="11527" width="12.5546875" customWidth="1"/>
    <col min="11528" max="11528" width="1.6640625" customWidth="1"/>
    <col min="11529" max="11529" width="7.6640625" customWidth="1"/>
    <col min="11530" max="11530" width="11.5546875" customWidth="1"/>
    <col min="11532" max="11532" width="10.5546875" customWidth="1"/>
    <col min="11533" max="11533" width="1.6640625" customWidth="1"/>
    <col min="11534" max="11534" width="10.33203125" customWidth="1"/>
    <col min="11535" max="11535" width="8.6640625" customWidth="1"/>
    <col min="11777" max="11777" width="16.88671875" customWidth="1"/>
    <col min="11778" max="11778" width="6.77734375" customWidth="1"/>
    <col min="11779" max="11779" width="7.44140625" customWidth="1"/>
    <col min="11780" max="11780" width="11.44140625" customWidth="1"/>
    <col min="11781" max="11781" width="1.6640625" customWidth="1"/>
    <col min="11782" max="11782" width="9" customWidth="1"/>
    <col min="11783" max="11783" width="12.5546875" customWidth="1"/>
    <col min="11784" max="11784" width="1.6640625" customWidth="1"/>
    <col min="11785" max="11785" width="7.6640625" customWidth="1"/>
    <col min="11786" max="11786" width="11.5546875" customWidth="1"/>
    <col min="11788" max="11788" width="10.5546875" customWidth="1"/>
    <col min="11789" max="11789" width="1.6640625" customWidth="1"/>
    <col min="11790" max="11790" width="10.33203125" customWidth="1"/>
    <col min="11791" max="11791" width="8.6640625" customWidth="1"/>
    <col min="12033" max="12033" width="16.88671875" customWidth="1"/>
    <col min="12034" max="12034" width="6.77734375" customWidth="1"/>
    <col min="12035" max="12035" width="7.44140625" customWidth="1"/>
    <col min="12036" max="12036" width="11.44140625" customWidth="1"/>
    <col min="12037" max="12037" width="1.6640625" customWidth="1"/>
    <col min="12038" max="12038" width="9" customWidth="1"/>
    <col min="12039" max="12039" width="12.5546875" customWidth="1"/>
    <col min="12040" max="12040" width="1.6640625" customWidth="1"/>
    <col min="12041" max="12041" width="7.6640625" customWidth="1"/>
    <col min="12042" max="12042" width="11.5546875" customWidth="1"/>
    <col min="12044" max="12044" width="10.5546875" customWidth="1"/>
    <col min="12045" max="12045" width="1.6640625" customWidth="1"/>
    <col min="12046" max="12046" width="10.33203125" customWidth="1"/>
    <col min="12047" max="12047" width="8.6640625" customWidth="1"/>
    <col min="12289" max="12289" width="16.88671875" customWidth="1"/>
    <col min="12290" max="12290" width="6.77734375" customWidth="1"/>
    <col min="12291" max="12291" width="7.44140625" customWidth="1"/>
    <col min="12292" max="12292" width="11.44140625" customWidth="1"/>
    <col min="12293" max="12293" width="1.6640625" customWidth="1"/>
    <col min="12294" max="12294" width="9" customWidth="1"/>
    <col min="12295" max="12295" width="12.5546875" customWidth="1"/>
    <col min="12296" max="12296" width="1.6640625" customWidth="1"/>
    <col min="12297" max="12297" width="7.6640625" customWidth="1"/>
    <col min="12298" max="12298" width="11.5546875" customWidth="1"/>
    <col min="12300" max="12300" width="10.5546875" customWidth="1"/>
    <col min="12301" max="12301" width="1.6640625" customWidth="1"/>
    <col min="12302" max="12302" width="10.33203125" customWidth="1"/>
    <col min="12303" max="12303" width="8.6640625" customWidth="1"/>
    <col min="12545" max="12545" width="16.88671875" customWidth="1"/>
    <col min="12546" max="12546" width="6.77734375" customWidth="1"/>
    <col min="12547" max="12547" width="7.44140625" customWidth="1"/>
    <col min="12548" max="12548" width="11.44140625" customWidth="1"/>
    <col min="12549" max="12549" width="1.6640625" customWidth="1"/>
    <col min="12550" max="12550" width="9" customWidth="1"/>
    <col min="12551" max="12551" width="12.5546875" customWidth="1"/>
    <col min="12552" max="12552" width="1.6640625" customWidth="1"/>
    <col min="12553" max="12553" width="7.6640625" customWidth="1"/>
    <col min="12554" max="12554" width="11.5546875" customWidth="1"/>
    <col min="12556" max="12556" width="10.5546875" customWidth="1"/>
    <col min="12557" max="12557" width="1.6640625" customWidth="1"/>
    <col min="12558" max="12558" width="10.33203125" customWidth="1"/>
    <col min="12559" max="12559" width="8.6640625" customWidth="1"/>
    <col min="12801" max="12801" width="16.88671875" customWidth="1"/>
    <col min="12802" max="12802" width="6.77734375" customWidth="1"/>
    <col min="12803" max="12803" width="7.44140625" customWidth="1"/>
    <col min="12804" max="12804" width="11.44140625" customWidth="1"/>
    <col min="12805" max="12805" width="1.6640625" customWidth="1"/>
    <col min="12806" max="12806" width="9" customWidth="1"/>
    <col min="12807" max="12807" width="12.5546875" customWidth="1"/>
    <col min="12808" max="12808" width="1.6640625" customWidth="1"/>
    <col min="12809" max="12809" width="7.6640625" customWidth="1"/>
    <col min="12810" max="12810" width="11.5546875" customWidth="1"/>
    <col min="12812" max="12812" width="10.5546875" customWidth="1"/>
    <col min="12813" max="12813" width="1.6640625" customWidth="1"/>
    <col min="12814" max="12814" width="10.33203125" customWidth="1"/>
    <col min="12815" max="12815" width="8.6640625" customWidth="1"/>
    <col min="13057" max="13057" width="16.88671875" customWidth="1"/>
    <col min="13058" max="13058" width="6.77734375" customWidth="1"/>
    <col min="13059" max="13059" width="7.44140625" customWidth="1"/>
    <col min="13060" max="13060" width="11.44140625" customWidth="1"/>
    <col min="13061" max="13061" width="1.6640625" customWidth="1"/>
    <col min="13062" max="13062" width="9" customWidth="1"/>
    <col min="13063" max="13063" width="12.5546875" customWidth="1"/>
    <col min="13064" max="13064" width="1.6640625" customWidth="1"/>
    <col min="13065" max="13065" width="7.6640625" customWidth="1"/>
    <col min="13066" max="13066" width="11.5546875" customWidth="1"/>
    <col min="13068" max="13068" width="10.5546875" customWidth="1"/>
    <col min="13069" max="13069" width="1.6640625" customWidth="1"/>
    <col min="13070" max="13070" width="10.33203125" customWidth="1"/>
    <col min="13071" max="13071" width="8.6640625" customWidth="1"/>
    <col min="13313" max="13313" width="16.88671875" customWidth="1"/>
    <col min="13314" max="13314" width="6.77734375" customWidth="1"/>
    <col min="13315" max="13315" width="7.44140625" customWidth="1"/>
    <col min="13316" max="13316" width="11.44140625" customWidth="1"/>
    <col min="13317" max="13317" width="1.6640625" customWidth="1"/>
    <col min="13318" max="13318" width="9" customWidth="1"/>
    <col min="13319" max="13319" width="12.5546875" customWidth="1"/>
    <col min="13320" max="13320" width="1.6640625" customWidth="1"/>
    <col min="13321" max="13321" width="7.6640625" customWidth="1"/>
    <col min="13322" max="13322" width="11.5546875" customWidth="1"/>
    <col min="13324" max="13324" width="10.5546875" customWidth="1"/>
    <col min="13325" max="13325" width="1.6640625" customWidth="1"/>
    <col min="13326" max="13326" width="10.33203125" customWidth="1"/>
    <col min="13327" max="13327" width="8.6640625" customWidth="1"/>
    <col min="13569" max="13569" width="16.88671875" customWidth="1"/>
    <col min="13570" max="13570" width="6.77734375" customWidth="1"/>
    <col min="13571" max="13571" width="7.44140625" customWidth="1"/>
    <col min="13572" max="13572" width="11.44140625" customWidth="1"/>
    <col min="13573" max="13573" width="1.6640625" customWidth="1"/>
    <col min="13574" max="13574" width="9" customWidth="1"/>
    <col min="13575" max="13575" width="12.5546875" customWidth="1"/>
    <col min="13576" max="13576" width="1.6640625" customWidth="1"/>
    <col min="13577" max="13577" width="7.6640625" customWidth="1"/>
    <col min="13578" max="13578" width="11.5546875" customWidth="1"/>
    <col min="13580" max="13580" width="10.5546875" customWidth="1"/>
    <col min="13581" max="13581" width="1.6640625" customWidth="1"/>
    <col min="13582" max="13582" width="10.33203125" customWidth="1"/>
    <col min="13583" max="13583" width="8.6640625" customWidth="1"/>
    <col min="13825" max="13825" width="16.88671875" customWidth="1"/>
    <col min="13826" max="13826" width="6.77734375" customWidth="1"/>
    <col min="13827" max="13827" width="7.44140625" customWidth="1"/>
    <col min="13828" max="13828" width="11.44140625" customWidth="1"/>
    <col min="13829" max="13829" width="1.6640625" customWidth="1"/>
    <col min="13830" max="13830" width="9" customWidth="1"/>
    <col min="13831" max="13831" width="12.5546875" customWidth="1"/>
    <col min="13832" max="13832" width="1.6640625" customWidth="1"/>
    <col min="13833" max="13833" width="7.6640625" customWidth="1"/>
    <col min="13834" max="13834" width="11.5546875" customWidth="1"/>
    <col min="13836" max="13836" width="10.5546875" customWidth="1"/>
    <col min="13837" max="13837" width="1.6640625" customWidth="1"/>
    <col min="13838" max="13838" width="10.33203125" customWidth="1"/>
    <col min="13839" max="13839" width="8.6640625" customWidth="1"/>
    <col min="14081" max="14081" width="16.88671875" customWidth="1"/>
    <col min="14082" max="14082" width="6.77734375" customWidth="1"/>
    <col min="14083" max="14083" width="7.44140625" customWidth="1"/>
    <col min="14084" max="14084" width="11.44140625" customWidth="1"/>
    <col min="14085" max="14085" width="1.6640625" customWidth="1"/>
    <col min="14086" max="14086" width="9" customWidth="1"/>
    <col min="14087" max="14087" width="12.5546875" customWidth="1"/>
    <col min="14088" max="14088" width="1.6640625" customWidth="1"/>
    <col min="14089" max="14089" width="7.6640625" customWidth="1"/>
    <col min="14090" max="14090" width="11.5546875" customWidth="1"/>
    <col min="14092" max="14092" width="10.5546875" customWidth="1"/>
    <col min="14093" max="14093" width="1.6640625" customWidth="1"/>
    <col min="14094" max="14094" width="10.33203125" customWidth="1"/>
    <col min="14095" max="14095" width="8.6640625" customWidth="1"/>
    <col min="14337" max="14337" width="16.88671875" customWidth="1"/>
    <col min="14338" max="14338" width="6.77734375" customWidth="1"/>
    <col min="14339" max="14339" width="7.44140625" customWidth="1"/>
    <col min="14340" max="14340" width="11.44140625" customWidth="1"/>
    <col min="14341" max="14341" width="1.6640625" customWidth="1"/>
    <col min="14342" max="14342" width="9" customWidth="1"/>
    <col min="14343" max="14343" width="12.5546875" customWidth="1"/>
    <col min="14344" max="14344" width="1.6640625" customWidth="1"/>
    <col min="14345" max="14345" width="7.6640625" customWidth="1"/>
    <col min="14346" max="14346" width="11.5546875" customWidth="1"/>
    <col min="14348" max="14348" width="10.5546875" customWidth="1"/>
    <col min="14349" max="14349" width="1.6640625" customWidth="1"/>
    <col min="14350" max="14350" width="10.33203125" customWidth="1"/>
    <col min="14351" max="14351" width="8.6640625" customWidth="1"/>
    <col min="14593" max="14593" width="16.88671875" customWidth="1"/>
    <col min="14594" max="14594" width="6.77734375" customWidth="1"/>
    <col min="14595" max="14595" width="7.44140625" customWidth="1"/>
    <col min="14596" max="14596" width="11.44140625" customWidth="1"/>
    <col min="14597" max="14597" width="1.6640625" customWidth="1"/>
    <col min="14598" max="14598" width="9" customWidth="1"/>
    <col min="14599" max="14599" width="12.5546875" customWidth="1"/>
    <col min="14600" max="14600" width="1.6640625" customWidth="1"/>
    <col min="14601" max="14601" width="7.6640625" customWidth="1"/>
    <col min="14602" max="14602" width="11.5546875" customWidth="1"/>
    <col min="14604" max="14604" width="10.5546875" customWidth="1"/>
    <col min="14605" max="14605" width="1.6640625" customWidth="1"/>
    <col min="14606" max="14606" width="10.33203125" customWidth="1"/>
    <col min="14607" max="14607" width="8.6640625" customWidth="1"/>
    <col min="14849" max="14849" width="16.88671875" customWidth="1"/>
    <col min="14850" max="14850" width="6.77734375" customWidth="1"/>
    <col min="14851" max="14851" width="7.44140625" customWidth="1"/>
    <col min="14852" max="14852" width="11.44140625" customWidth="1"/>
    <col min="14853" max="14853" width="1.6640625" customWidth="1"/>
    <col min="14854" max="14854" width="9" customWidth="1"/>
    <col min="14855" max="14855" width="12.5546875" customWidth="1"/>
    <col min="14856" max="14856" width="1.6640625" customWidth="1"/>
    <col min="14857" max="14857" width="7.6640625" customWidth="1"/>
    <col min="14858" max="14858" width="11.5546875" customWidth="1"/>
    <col min="14860" max="14860" width="10.5546875" customWidth="1"/>
    <col min="14861" max="14861" width="1.6640625" customWidth="1"/>
    <col min="14862" max="14862" width="10.33203125" customWidth="1"/>
    <col min="14863" max="14863" width="8.6640625" customWidth="1"/>
    <col min="15105" max="15105" width="16.88671875" customWidth="1"/>
    <col min="15106" max="15106" width="6.77734375" customWidth="1"/>
    <col min="15107" max="15107" width="7.44140625" customWidth="1"/>
    <col min="15108" max="15108" width="11.44140625" customWidth="1"/>
    <col min="15109" max="15109" width="1.6640625" customWidth="1"/>
    <col min="15110" max="15110" width="9" customWidth="1"/>
    <col min="15111" max="15111" width="12.5546875" customWidth="1"/>
    <col min="15112" max="15112" width="1.6640625" customWidth="1"/>
    <col min="15113" max="15113" width="7.6640625" customWidth="1"/>
    <col min="15114" max="15114" width="11.5546875" customWidth="1"/>
    <col min="15116" max="15116" width="10.5546875" customWidth="1"/>
    <col min="15117" max="15117" width="1.6640625" customWidth="1"/>
    <col min="15118" max="15118" width="10.33203125" customWidth="1"/>
    <col min="15119" max="15119" width="8.6640625" customWidth="1"/>
    <col min="15361" max="15361" width="16.88671875" customWidth="1"/>
    <col min="15362" max="15362" width="6.77734375" customWidth="1"/>
    <col min="15363" max="15363" width="7.44140625" customWidth="1"/>
    <col min="15364" max="15364" width="11.44140625" customWidth="1"/>
    <col min="15365" max="15365" width="1.6640625" customWidth="1"/>
    <col min="15366" max="15366" width="9" customWidth="1"/>
    <col min="15367" max="15367" width="12.5546875" customWidth="1"/>
    <col min="15368" max="15368" width="1.6640625" customWidth="1"/>
    <col min="15369" max="15369" width="7.6640625" customWidth="1"/>
    <col min="15370" max="15370" width="11.5546875" customWidth="1"/>
    <col min="15372" max="15372" width="10.5546875" customWidth="1"/>
    <col min="15373" max="15373" width="1.6640625" customWidth="1"/>
    <col min="15374" max="15374" width="10.33203125" customWidth="1"/>
    <col min="15375" max="15375" width="8.6640625" customWidth="1"/>
    <col min="15617" max="15617" width="16.88671875" customWidth="1"/>
    <col min="15618" max="15618" width="6.77734375" customWidth="1"/>
    <col min="15619" max="15619" width="7.44140625" customWidth="1"/>
    <col min="15620" max="15620" width="11.44140625" customWidth="1"/>
    <col min="15621" max="15621" width="1.6640625" customWidth="1"/>
    <col min="15622" max="15622" width="9" customWidth="1"/>
    <col min="15623" max="15623" width="12.5546875" customWidth="1"/>
    <col min="15624" max="15624" width="1.6640625" customWidth="1"/>
    <col min="15625" max="15625" width="7.6640625" customWidth="1"/>
    <col min="15626" max="15626" width="11.5546875" customWidth="1"/>
    <col min="15628" max="15628" width="10.5546875" customWidth="1"/>
    <col min="15629" max="15629" width="1.6640625" customWidth="1"/>
    <col min="15630" max="15630" width="10.33203125" customWidth="1"/>
    <col min="15631" max="15631" width="8.6640625" customWidth="1"/>
    <col min="15873" max="15873" width="16.88671875" customWidth="1"/>
    <col min="15874" max="15874" width="6.77734375" customWidth="1"/>
    <col min="15875" max="15875" width="7.44140625" customWidth="1"/>
    <col min="15876" max="15876" width="11.44140625" customWidth="1"/>
    <col min="15877" max="15877" width="1.6640625" customWidth="1"/>
    <col min="15878" max="15878" width="9" customWidth="1"/>
    <col min="15879" max="15879" width="12.5546875" customWidth="1"/>
    <col min="15880" max="15880" width="1.6640625" customWidth="1"/>
    <col min="15881" max="15881" width="7.6640625" customWidth="1"/>
    <col min="15882" max="15882" width="11.5546875" customWidth="1"/>
    <col min="15884" max="15884" width="10.5546875" customWidth="1"/>
    <col min="15885" max="15885" width="1.6640625" customWidth="1"/>
    <col min="15886" max="15886" width="10.33203125" customWidth="1"/>
    <col min="15887" max="15887" width="8.6640625" customWidth="1"/>
    <col min="16129" max="16129" width="16.88671875" customWidth="1"/>
    <col min="16130" max="16130" width="6.77734375" customWidth="1"/>
    <col min="16131" max="16131" width="7.44140625" customWidth="1"/>
    <col min="16132" max="16132" width="11.44140625" customWidth="1"/>
    <col min="16133" max="16133" width="1.6640625" customWidth="1"/>
    <col min="16134" max="16134" width="9" customWidth="1"/>
    <col min="16135" max="16135" width="12.5546875" customWidth="1"/>
    <col min="16136" max="16136" width="1.6640625" customWidth="1"/>
    <col min="16137" max="16137" width="7.6640625" customWidth="1"/>
    <col min="16138" max="16138" width="11.5546875" customWidth="1"/>
    <col min="16140" max="16140" width="10.5546875" customWidth="1"/>
    <col min="16141" max="16141" width="1.6640625" customWidth="1"/>
    <col min="16142" max="16142" width="10.33203125" customWidth="1"/>
    <col min="16143" max="16143" width="8.6640625" customWidth="1"/>
  </cols>
  <sheetData>
    <row r="1" spans="1:17" x14ac:dyDescent="0.3">
      <c r="A1" s="185" t="s">
        <v>52</v>
      </c>
      <c r="B1" s="18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B4" s="186"/>
      <c r="C4" s="186"/>
      <c r="D4" s="186"/>
      <c r="E4" s="2"/>
      <c r="F4" s="2"/>
      <c r="G4" s="186"/>
      <c r="H4" s="2"/>
      <c r="I4" s="186"/>
      <c r="J4" s="186"/>
      <c r="K4" s="186"/>
      <c r="L4" s="2"/>
      <c r="M4" s="2"/>
      <c r="N4" s="186"/>
      <c r="O4" s="186"/>
      <c r="P4" s="2"/>
      <c r="Q4" s="2"/>
    </row>
    <row r="5" spans="1:17" x14ac:dyDescent="0.3">
      <c r="A5" s="139" t="s">
        <v>1</v>
      </c>
      <c r="B5" s="187" t="s">
        <v>53</v>
      </c>
      <c r="C5" s="187" t="s">
        <v>53</v>
      </c>
      <c r="D5" s="6" t="s">
        <v>2</v>
      </c>
      <c r="E5" s="7"/>
      <c r="F5" s="141" t="s">
        <v>3</v>
      </c>
      <c r="G5" s="142"/>
      <c r="H5" s="5"/>
      <c r="I5" s="8"/>
      <c r="J5" s="9" t="s">
        <v>4</v>
      </c>
      <c r="K5" s="143" t="s">
        <v>3</v>
      </c>
      <c r="L5" s="144"/>
      <c r="M5" s="5"/>
      <c r="N5" s="10" t="s">
        <v>5</v>
      </c>
      <c r="O5" s="188" t="s">
        <v>6</v>
      </c>
      <c r="P5" s="189"/>
      <c r="Q5" s="2"/>
    </row>
    <row r="6" spans="1:17" x14ac:dyDescent="0.3">
      <c r="A6" s="140"/>
      <c r="B6" s="190" t="s">
        <v>54</v>
      </c>
      <c r="C6" s="190" t="s">
        <v>55</v>
      </c>
      <c r="D6" s="12" t="s">
        <v>8</v>
      </c>
      <c r="E6" s="7"/>
      <c r="F6" s="145" t="s">
        <v>9</v>
      </c>
      <c r="G6" s="146"/>
      <c r="H6" s="5"/>
      <c r="I6" s="13" t="s">
        <v>10</v>
      </c>
      <c r="J6" s="13" t="s">
        <v>11</v>
      </c>
      <c r="K6" s="147" t="s">
        <v>12</v>
      </c>
      <c r="L6" s="148"/>
      <c r="M6" s="5"/>
      <c r="N6" s="14" t="s">
        <v>13</v>
      </c>
      <c r="O6" s="191" t="s">
        <v>14</v>
      </c>
      <c r="P6" s="189"/>
      <c r="Q6" s="2"/>
    </row>
    <row r="7" spans="1:17" x14ac:dyDescent="0.3">
      <c r="A7" s="16" t="s">
        <v>15</v>
      </c>
      <c r="B7" s="192">
        <v>5</v>
      </c>
      <c r="C7" s="63">
        <f>B7/23</f>
        <v>0.21739130434782608</v>
      </c>
      <c r="D7" s="18">
        <f>4/B7</f>
        <v>0.8</v>
      </c>
      <c r="E7" s="19"/>
      <c r="F7" s="136">
        <v>3.5</v>
      </c>
      <c r="G7" s="137"/>
      <c r="H7" s="20"/>
      <c r="I7" s="18">
        <f>1/B7</f>
        <v>0.2</v>
      </c>
      <c r="J7" s="18">
        <v>1</v>
      </c>
      <c r="K7" s="125">
        <v>3</v>
      </c>
      <c r="L7" s="126"/>
      <c r="M7" s="20"/>
      <c r="N7" s="73" t="s">
        <v>20</v>
      </c>
      <c r="O7" s="73">
        <v>3.6</v>
      </c>
      <c r="P7" s="189"/>
      <c r="Q7" s="2"/>
    </row>
    <row r="8" spans="1:17" x14ac:dyDescent="0.3">
      <c r="A8" s="22" t="s">
        <v>16</v>
      </c>
      <c r="B8" s="192">
        <v>2</v>
      </c>
      <c r="C8" s="193">
        <f>B8/14</f>
        <v>0.14285714285714285</v>
      </c>
      <c r="D8" s="25">
        <f>2/B8</f>
        <v>1</v>
      </c>
      <c r="E8" s="19"/>
      <c r="F8" s="134">
        <v>4</v>
      </c>
      <c r="G8" s="135"/>
      <c r="H8" s="20"/>
      <c r="I8" s="118" t="s">
        <v>20</v>
      </c>
      <c r="J8" s="118" t="s">
        <v>20</v>
      </c>
      <c r="K8" s="130" t="s">
        <v>20</v>
      </c>
      <c r="L8" s="130"/>
      <c r="M8" s="20"/>
      <c r="N8" s="118" t="s">
        <v>20</v>
      </c>
      <c r="O8" s="80">
        <v>3.5</v>
      </c>
      <c r="P8" s="189"/>
      <c r="Q8" s="2"/>
    </row>
    <row r="9" spans="1:17" x14ac:dyDescent="0.3">
      <c r="A9" s="16" t="s">
        <v>17</v>
      </c>
      <c r="B9" s="192">
        <v>4</v>
      </c>
      <c r="C9" s="63">
        <f>B9/17</f>
        <v>0.23529411764705882</v>
      </c>
      <c r="D9" s="18">
        <f>1/B9</f>
        <v>0.25</v>
      </c>
      <c r="E9" s="19"/>
      <c r="F9" s="136">
        <v>3</v>
      </c>
      <c r="G9" s="137"/>
      <c r="H9" s="20"/>
      <c r="I9" s="27">
        <f>3/B9</f>
        <v>0.75</v>
      </c>
      <c r="J9" s="27">
        <f>2/3</f>
        <v>0.66666666666666663</v>
      </c>
      <c r="K9" s="138">
        <v>3</v>
      </c>
      <c r="L9" s="138"/>
      <c r="M9" s="20"/>
      <c r="N9" s="73" t="s">
        <v>20</v>
      </c>
      <c r="O9" s="73">
        <v>3.5</v>
      </c>
      <c r="P9" s="189"/>
      <c r="Q9" s="2"/>
    </row>
    <row r="10" spans="1:17" x14ac:dyDescent="0.3">
      <c r="A10" s="22" t="s">
        <v>18</v>
      </c>
      <c r="B10" s="192">
        <v>3</v>
      </c>
      <c r="C10" s="193">
        <f>B10/7</f>
        <v>0.42857142857142855</v>
      </c>
      <c r="D10" s="25">
        <f>1/B10</f>
        <v>0.33333333333333331</v>
      </c>
      <c r="E10" s="19"/>
      <c r="F10" s="134">
        <v>4</v>
      </c>
      <c r="G10" s="135"/>
      <c r="H10" s="20"/>
      <c r="I10" s="25">
        <f>2/B10</f>
        <v>0.66666666666666663</v>
      </c>
      <c r="J10" s="25">
        <v>0.5</v>
      </c>
      <c r="K10" s="194" t="s">
        <v>56</v>
      </c>
      <c r="L10" s="130"/>
      <c r="M10" s="20"/>
      <c r="N10" s="118" t="s">
        <v>20</v>
      </c>
      <c r="O10" s="80">
        <v>3.5</v>
      </c>
      <c r="P10" s="189"/>
      <c r="Q10" s="2"/>
    </row>
    <row r="11" spans="1:17" x14ac:dyDescent="0.3">
      <c r="A11" s="16" t="s">
        <v>19</v>
      </c>
      <c r="B11" s="118" t="s">
        <v>20</v>
      </c>
      <c r="C11" s="195">
        <v>0</v>
      </c>
      <c r="D11" s="196" t="s">
        <v>20</v>
      </c>
      <c r="E11" s="19"/>
      <c r="F11" s="125" t="s">
        <v>20</v>
      </c>
      <c r="G11" s="126"/>
      <c r="H11" s="20"/>
      <c r="I11" s="196" t="s">
        <v>20</v>
      </c>
      <c r="J11" s="196" t="s">
        <v>20</v>
      </c>
      <c r="K11" s="125" t="s">
        <v>20</v>
      </c>
      <c r="L11" s="126"/>
      <c r="M11" s="20"/>
      <c r="N11" s="73" t="s">
        <v>20</v>
      </c>
      <c r="O11" s="73" t="s">
        <v>20</v>
      </c>
      <c r="P11" s="189"/>
      <c r="Q11" s="2"/>
    </row>
    <row r="12" spans="1:17" x14ac:dyDescent="0.3">
      <c r="A12" s="22" t="s">
        <v>57</v>
      </c>
      <c r="B12" s="192">
        <v>2</v>
      </c>
      <c r="C12" s="193">
        <f>B12/4</f>
        <v>0.5</v>
      </c>
      <c r="D12" s="118" t="s">
        <v>20</v>
      </c>
      <c r="E12" s="19"/>
      <c r="F12" s="128" t="s">
        <v>20</v>
      </c>
      <c r="G12" s="129"/>
      <c r="H12" s="20"/>
      <c r="I12" s="25">
        <f>2/B12</f>
        <v>1</v>
      </c>
      <c r="J12" s="115">
        <v>0.5</v>
      </c>
      <c r="K12" s="130">
        <v>3</v>
      </c>
      <c r="L12" s="130"/>
      <c r="M12" s="20"/>
      <c r="N12" s="118" t="s">
        <v>20</v>
      </c>
      <c r="O12" s="80">
        <v>2.5</v>
      </c>
      <c r="P12" s="189"/>
      <c r="Q12" s="2"/>
    </row>
    <row r="13" spans="1:17" x14ac:dyDescent="0.3">
      <c r="A13" s="28" t="s">
        <v>21</v>
      </c>
      <c r="B13" s="192">
        <v>4</v>
      </c>
      <c r="C13" s="197">
        <f>B13/15</f>
        <v>0.26666666666666666</v>
      </c>
      <c r="D13" s="30">
        <f>1/B13</f>
        <v>0.25</v>
      </c>
      <c r="E13" s="19"/>
      <c r="F13" s="131">
        <v>3</v>
      </c>
      <c r="G13" s="132"/>
      <c r="H13" s="20"/>
      <c r="I13" s="30">
        <f>3/B13</f>
        <v>0.75</v>
      </c>
      <c r="J13" s="27">
        <f>2/3</f>
        <v>0.66666666666666663</v>
      </c>
      <c r="K13" s="125">
        <v>2</v>
      </c>
      <c r="L13" s="126"/>
      <c r="M13" s="20"/>
      <c r="N13" s="73" t="s">
        <v>20</v>
      </c>
      <c r="O13" s="73">
        <v>2.75</v>
      </c>
      <c r="P13" s="189"/>
      <c r="Q13" s="2"/>
    </row>
    <row r="14" spans="1:17" x14ac:dyDescent="0.3">
      <c r="A14" s="32" t="s">
        <v>22</v>
      </c>
      <c r="B14" s="33">
        <v>20</v>
      </c>
      <c r="C14" s="198">
        <f>B14/84</f>
        <v>0.23809523809523808</v>
      </c>
      <c r="D14" s="34">
        <f>9/B14</f>
        <v>0.45</v>
      </c>
      <c r="E14" s="33"/>
      <c r="F14" s="33"/>
      <c r="G14" s="35">
        <v>3.6</v>
      </c>
      <c r="H14" s="33"/>
      <c r="I14" s="34">
        <v>0.55000000000000004</v>
      </c>
      <c r="J14" s="34">
        <v>0.54500000000000004</v>
      </c>
      <c r="K14" s="33"/>
      <c r="L14" s="35">
        <v>2.7</v>
      </c>
      <c r="M14" s="33"/>
      <c r="N14" s="118" t="s">
        <v>20</v>
      </c>
      <c r="O14" s="80">
        <v>3.26</v>
      </c>
      <c r="P14" s="189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"/>
      <c r="E16" s="2"/>
      <c r="F16" s="2"/>
      <c r="H16" s="2"/>
      <c r="K16" s="199"/>
      <c r="M16" s="2"/>
      <c r="N16" s="2"/>
      <c r="O16" s="2"/>
      <c r="P16" s="2"/>
      <c r="Q16" s="2"/>
    </row>
    <row r="17" spans="1:17" x14ac:dyDescent="0.3">
      <c r="A17" s="5" t="s">
        <v>58</v>
      </c>
      <c r="B17" s="5">
        <v>85</v>
      </c>
      <c r="C17" s="2"/>
      <c r="D17" s="2"/>
      <c r="E17" s="2"/>
      <c r="F17" s="2"/>
      <c r="G17" s="2"/>
      <c r="H17" s="2"/>
      <c r="J17" s="2"/>
      <c r="K17" s="199"/>
      <c r="L17" s="2"/>
      <c r="M17" s="2"/>
      <c r="N17" s="2"/>
      <c r="O17" s="2"/>
      <c r="P17" s="2"/>
      <c r="Q17" s="2"/>
    </row>
    <row r="18" spans="1:17" x14ac:dyDescent="0.3">
      <c r="A18" s="38" t="s">
        <v>59</v>
      </c>
      <c r="B18" s="5">
        <v>1</v>
      </c>
      <c r="C18" s="2"/>
      <c r="G18" s="2"/>
      <c r="H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" t="s">
        <v>60</v>
      </c>
      <c r="B19" s="5">
        <v>84</v>
      </c>
      <c r="C19" s="2"/>
      <c r="G19" s="2"/>
      <c r="H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" t="s">
        <v>61</v>
      </c>
      <c r="B20" s="5">
        <v>20</v>
      </c>
      <c r="C20" s="2"/>
      <c r="G20" s="2"/>
      <c r="H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5" t="s">
        <v>62</v>
      </c>
      <c r="B21" s="200">
        <f>B20/B19</f>
        <v>0.23809523809523808</v>
      </c>
      <c r="C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"/>
      <c r="B22" s="5"/>
      <c r="C22" s="2"/>
      <c r="G22" s="2"/>
      <c r="H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5"/>
      <c r="B23" s="5"/>
      <c r="C23" s="2"/>
      <c r="G23" s="2"/>
      <c r="H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38" t="s">
        <v>25</v>
      </c>
      <c r="B24" s="2"/>
      <c r="C24" s="2"/>
      <c r="D24" s="2"/>
      <c r="E24" s="2"/>
      <c r="F24" s="2"/>
      <c r="G24" s="2"/>
      <c r="H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38" t="s">
        <v>26</v>
      </c>
      <c r="B25" s="5"/>
      <c r="C25" s="5">
        <v>4</v>
      </c>
      <c r="D25" s="2"/>
      <c r="E25" s="2"/>
      <c r="F25" s="2"/>
      <c r="G25" s="2"/>
      <c r="H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8" t="s">
        <v>27</v>
      </c>
      <c r="B26" s="5"/>
      <c r="C26" s="5">
        <v>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8" t="s">
        <v>28</v>
      </c>
      <c r="B27" s="5"/>
      <c r="C27" s="5">
        <v>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38" t="s">
        <v>29</v>
      </c>
      <c r="B28" s="5"/>
      <c r="C28" s="5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38" t="s">
        <v>63</v>
      </c>
      <c r="B29" s="5"/>
      <c r="C29" s="201" t="s">
        <v>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20">
    <mergeCell ref="F13:G13"/>
    <mergeCell ref="K13:L13"/>
    <mergeCell ref="F10:G10"/>
    <mergeCell ref="K10:L10"/>
    <mergeCell ref="F11:G11"/>
    <mergeCell ref="K11:L11"/>
    <mergeCell ref="F12:G12"/>
    <mergeCell ref="K12:L12"/>
    <mergeCell ref="F7:G7"/>
    <mergeCell ref="K7:L7"/>
    <mergeCell ref="F8:G8"/>
    <mergeCell ref="K8:L8"/>
    <mergeCell ref="F9:G9"/>
    <mergeCell ref="K9:L9"/>
    <mergeCell ref="A1:B1"/>
    <mergeCell ref="A5:A6"/>
    <mergeCell ref="F5:G5"/>
    <mergeCell ref="K5:L5"/>
    <mergeCell ref="F6:G6"/>
    <mergeCell ref="K6:L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activeCell="E20" sqref="E20"/>
    </sheetView>
  </sheetViews>
  <sheetFormatPr defaultRowHeight="14.4" x14ac:dyDescent="0.3"/>
  <cols>
    <col min="1" max="1" width="38.77734375" bestFit="1" customWidth="1"/>
    <col min="2" max="2" width="29.77734375" bestFit="1" customWidth="1"/>
    <col min="5" max="5" width="67.6640625" bestFit="1" customWidth="1"/>
    <col min="6" max="6" width="26.21875" bestFit="1" customWidth="1"/>
    <col min="8" max="8" width="3.44140625" bestFit="1" customWidth="1"/>
    <col min="9" max="9" width="34.88671875" bestFit="1" customWidth="1"/>
    <col min="10" max="10" width="42.21875" bestFit="1" customWidth="1"/>
    <col min="11" max="11" width="23.21875" bestFit="1" customWidth="1"/>
    <col min="12" max="12" width="3.21875" bestFit="1" customWidth="1"/>
    <col min="13" max="13" width="34" bestFit="1" customWidth="1"/>
    <col min="14" max="14" width="28.5546875" bestFit="1" customWidth="1"/>
    <col min="15" max="15" width="12.33203125" bestFit="1" customWidth="1"/>
    <col min="16" max="16" width="4" bestFit="1" customWidth="1"/>
    <col min="17" max="17" width="52.33203125" bestFit="1" customWidth="1"/>
    <col min="18" max="18" width="37.44140625" bestFit="1" customWidth="1"/>
    <col min="19" max="19" width="11.21875" customWidth="1"/>
    <col min="21" max="21" width="44.88671875" bestFit="1" customWidth="1"/>
    <col min="22" max="22" width="36" bestFit="1" customWidth="1"/>
  </cols>
  <sheetData>
    <row r="1" spans="1:24" x14ac:dyDescent="0.3">
      <c r="A1" s="210" t="s">
        <v>239</v>
      </c>
      <c r="B1" s="2"/>
      <c r="C1" s="2"/>
      <c r="D1" s="212"/>
      <c r="E1" t="s">
        <v>240</v>
      </c>
      <c r="I1" s="210" t="s">
        <v>277</v>
      </c>
      <c r="M1" s="210" t="s">
        <v>278</v>
      </c>
      <c r="N1" s="2"/>
      <c r="O1" s="2"/>
      <c r="P1" s="212"/>
      <c r="Q1" t="s">
        <v>323</v>
      </c>
      <c r="U1" s="210" t="s">
        <v>324</v>
      </c>
      <c r="V1" s="2"/>
      <c r="W1" s="2"/>
      <c r="X1" s="212"/>
    </row>
    <row r="2" spans="1:24" x14ac:dyDescent="0.3">
      <c r="A2" s="210" t="s">
        <v>212</v>
      </c>
      <c r="B2" s="2" t="s">
        <v>117</v>
      </c>
      <c r="C2" s="2" t="s">
        <v>73</v>
      </c>
      <c r="D2" s="212" t="s">
        <v>77</v>
      </c>
      <c r="E2" t="s">
        <v>241</v>
      </c>
      <c r="F2" t="s">
        <v>117</v>
      </c>
      <c r="G2" t="s">
        <v>242</v>
      </c>
      <c r="H2" t="s">
        <v>77</v>
      </c>
      <c r="I2" s="215" t="s">
        <v>263</v>
      </c>
      <c r="J2" s="209" t="s">
        <v>264</v>
      </c>
      <c r="K2" s="209" t="s">
        <v>76</v>
      </c>
      <c r="L2" s="209" t="s">
        <v>77</v>
      </c>
      <c r="M2" s="210" t="s">
        <v>212</v>
      </c>
      <c r="N2" s="2" t="s">
        <v>117</v>
      </c>
      <c r="O2" s="2" t="s">
        <v>73</v>
      </c>
      <c r="P2" s="212" t="s">
        <v>77</v>
      </c>
      <c r="Q2" s="211" t="s">
        <v>302</v>
      </c>
      <c r="R2" s="211" t="s">
        <v>117</v>
      </c>
      <c r="S2" s="211" t="s">
        <v>73</v>
      </c>
      <c r="T2" s="211" t="s">
        <v>77</v>
      </c>
      <c r="U2" s="210" t="s">
        <v>212</v>
      </c>
      <c r="V2" s="2" t="s">
        <v>117</v>
      </c>
      <c r="W2" s="2" t="s">
        <v>73</v>
      </c>
      <c r="X2" s="212" t="s">
        <v>77</v>
      </c>
    </row>
    <row r="3" spans="1:24" x14ac:dyDescent="0.3">
      <c r="A3" s="210" t="s">
        <v>213</v>
      </c>
      <c r="B3" s="2" t="s">
        <v>117</v>
      </c>
      <c r="C3" s="2" t="s">
        <v>73</v>
      </c>
      <c r="D3" s="212" t="s">
        <v>77</v>
      </c>
      <c r="E3" t="s">
        <v>212</v>
      </c>
      <c r="F3" t="s">
        <v>243</v>
      </c>
      <c r="G3" t="s">
        <v>244</v>
      </c>
      <c r="H3" t="s">
        <v>77</v>
      </c>
      <c r="I3" s="215" t="s">
        <v>265</v>
      </c>
      <c r="J3" s="209" t="s">
        <v>259</v>
      </c>
      <c r="K3" s="209" t="s">
        <v>260</v>
      </c>
      <c r="L3" s="209" t="s">
        <v>77</v>
      </c>
      <c r="M3" s="210" t="s">
        <v>279</v>
      </c>
      <c r="N3" s="2" t="s">
        <v>280</v>
      </c>
      <c r="O3" s="2" t="s">
        <v>281</v>
      </c>
      <c r="P3" s="212" t="s">
        <v>173</v>
      </c>
      <c r="Q3" s="211" t="s">
        <v>303</v>
      </c>
      <c r="R3" s="211" t="s">
        <v>117</v>
      </c>
      <c r="S3" s="211" t="s">
        <v>73</v>
      </c>
      <c r="T3" s="211" t="s">
        <v>77</v>
      </c>
      <c r="U3" s="210" t="s">
        <v>212</v>
      </c>
      <c r="V3" s="2"/>
      <c r="W3" s="2"/>
      <c r="X3" s="212"/>
    </row>
    <row r="4" spans="1:24" x14ac:dyDescent="0.3">
      <c r="A4" s="210" t="s">
        <v>212</v>
      </c>
      <c r="B4" s="2" t="s">
        <v>117</v>
      </c>
      <c r="C4" s="2" t="s">
        <v>73</v>
      </c>
      <c r="D4" s="212" t="s">
        <v>77</v>
      </c>
      <c r="E4" t="s">
        <v>245</v>
      </c>
      <c r="F4" t="s">
        <v>117</v>
      </c>
      <c r="G4" t="s">
        <v>73</v>
      </c>
      <c r="H4" t="s">
        <v>77</v>
      </c>
      <c r="I4" s="215" t="s">
        <v>266</v>
      </c>
      <c r="J4" s="209" t="s">
        <v>267</v>
      </c>
      <c r="K4" s="209" t="s">
        <v>268</v>
      </c>
      <c r="L4" s="209" t="s">
        <v>77</v>
      </c>
      <c r="M4" s="210" t="s">
        <v>212</v>
      </c>
      <c r="N4" s="2" t="s">
        <v>117</v>
      </c>
      <c r="O4" s="2" t="s">
        <v>73</v>
      </c>
      <c r="P4" s="212" t="s">
        <v>77</v>
      </c>
      <c r="Q4" s="211" t="s">
        <v>257</v>
      </c>
      <c r="R4" s="211" t="s">
        <v>226</v>
      </c>
      <c r="S4" s="211" t="s">
        <v>76</v>
      </c>
      <c r="T4" s="211" t="s">
        <v>77</v>
      </c>
      <c r="U4" s="210" t="s">
        <v>325</v>
      </c>
      <c r="V4" s="2" t="s">
        <v>117</v>
      </c>
      <c r="W4" s="2" t="s">
        <v>73</v>
      </c>
      <c r="X4" s="212" t="s">
        <v>77</v>
      </c>
    </row>
    <row r="5" spans="1:24" x14ac:dyDescent="0.3">
      <c r="A5" s="210" t="s">
        <v>214</v>
      </c>
      <c r="B5" s="2" t="s">
        <v>117</v>
      </c>
      <c r="C5" s="2" t="s">
        <v>73</v>
      </c>
      <c r="D5" s="212" t="s">
        <v>77</v>
      </c>
      <c r="E5" t="s">
        <v>17</v>
      </c>
      <c r="F5" t="s">
        <v>246</v>
      </c>
      <c r="G5" t="s">
        <v>247</v>
      </c>
      <c r="H5" t="s">
        <v>77</v>
      </c>
      <c r="I5" s="215" t="s">
        <v>269</v>
      </c>
      <c r="J5" s="209" t="s">
        <v>270</v>
      </c>
      <c r="K5" s="209" t="s">
        <v>271</v>
      </c>
      <c r="L5" s="209" t="s">
        <v>136</v>
      </c>
      <c r="M5" s="210" t="s">
        <v>282</v>
      </c>
      <c r="N5" s="2" t="s">
        <v>283</v>
      </c>
      <c r="O5" s="2" t="s">
        <v>135</v>
      </c>
      <c r="P5" s="212" t="s">
        <v>136</v>
      </c>
      <c r="Q5" s="211" t="s">
        <v>304</v>
      </c>
      <c r="R5" s="211" t="s">
        <v>305</v>
      </c>
      <c r="S5" s="211" t="s">
        <v>175</v>
      </c>
      <c r="T5" s="211" t="s">
        <v>288</v>
      </c>
      <c r="U5" s="210" t="s">
        <v>212</v>
      </c>
      <c r="V5" s="2" t="s">
        <v>117</v>
      </c>
      <c r="W5" s="2" t="s">
        <v>242</v>
      </c>
      <c r="X5" s="212" t="s">
        <v>77</v>
      </c>
    </row>
    <row r="6" spans="1:24" x14ac:dyDescent="0.3">
      <c r="A6" s="210" t="s">
        <v>215</v>
      </c>
      <c r="B6" s="2" t="s">
        <v>216</v>
      </c>
      <c r="C6" s="2" t="s">
        <v>73</v>
      </c>
      <c r="D6" s="212" t="s">
        <v>77</v>
      </c>
      <c r="E6" t="s">
        <v>214</v>
      </c>
      <c r="F6" t="s">
        <v>117</v>
      </c>
      <c r="G6" t="s">
        <v>73</v>
      </c>
      <c r="H6" t="s">
        <v>77</v>
      </c>
      <c r="I6" s="215" t="s">
        <v>212</v>
      </c>
      <c r="J6" s="209" t="s">
        <v>117</v>
      </c>
      <c r="K6" s="209" t="s">
        <v>73</v>
      </c>
      <c r="L6" s="209" t="s">
        <v>77</v>
      </c>
      <c r="M6" s="210" t="s">
        <v>284</v>
      </c>
      <c r="N6" s="2" t="s">
        <v>216</v>
      </c>
      <c r="O6" s="2" t="s">
        <v>73</v>
      </c>
      <c r="P6" s="212" t="s">
        <v>77</v>
      </c>
      <c r="Q6" s="211" t="s">
        <v>306</v>
      </c>
      <c r="R6" s="211" t="s">
        <v>307</v>
      </c>
      <c r="S6" s="211" t="s">
        <v>308</v>
      </c>
      <c r="T6" s="211" t="s">
        <v>309</v>
      </c>
      <c r="U6" s="210" t="s">
        <v>326</v>
      </c>
      <c r="V6" s="2" t="s">
        <v>327</v>
      </c>
      <c r="W6" s="2" t="s">
        <v>224</v>
      </c>
      <c r="X6" s="212" t="s">
        <v>77</v>
      </c>
    </row>
    <row r="7" spans="1:24" x14ac:dyDescent="0.3">
      <c r="A7" s="210" t="s">
        <v>217</v>
      </c>
      <c r="B7" s="2" t="s">
        <v>218</v>
      </c>
      <c r="C7" s="2" t="s">
        <v>219</v>
      </c>
      <c r="D7" s="212" t="s">
        <v>220</v>
      </c>
      <c r="E7" t="s">
        <v>248</v>
      </c>
      <c r="F7" t="s">
        <v>249</v>
      </c>
      <c r="G7" t="s">
        <v>250</v>
      </c>
      <c r="H7" t="s">
        <v>173</v>
      </c>
      <c r="I7" s="215" t="s">
        <v>253</v>
      </c>
      <c r="J7" s="209" t="s">
        <v>216</v>
      </c>
      <c r="K7" s="209" t="s">
        <v>73</v>
      </c>
      <c r="L7" s="209" t="s">
        <v>77</v>
      </c>
      <c r="M7" s="210" t="s">
        <v>285</v>
      </c>
      <c r="N7" s="2" t="s">
        <v>286</v>
      </c>
      <c r="O7" s="2" t="s">
        <v>287</v>
      </c>
      <c r="P7" s="212" t="s">
        <v>288</v>
      </c>
      <c r="Q7" s="211" t="s">
        <v>15</v>
      </c>
      <c r="R7" s="211" t="s">
        <v>117</v>
      </c>
      <c r="S7" s="211" t="s">
        <v>73</v>
      </c>
      <c r="T7" s="211" t="s">
        <v>77</v>
      </c>
      <c r="U7" s="210" t="s">
        <v>328</v>
      </c>
      <c r="V7" s="2" t="s">
        <v>329</v>
      </c>
      <c r="W7" s="2" t="s">
        <v>330</v>
      </c>
      <c r="X7" s="212" t="s">
        <v>331</v>
      </c>
    </row>
    <row r="8" spans="1:24" x14ac:dyDescent="0.3">
      <c r="A8" s="210" t="s">
        <v>221</v>
      </c>
      <c r="B8" s="2" t="s">
        <v>117</v>
      </c>
      <c r="C8" s="2" t="s">
        <v>73</v>
      </c>
      <c r="D8" s="212" t="s">
        <v>77</v>
      </c>
      <c r="E8" t="s">
        <v>251</v>
      </c>
      <c r="F8" t="s">
        <v>252</v>
      </c>
      <c r="G8" t="s">
        <v>76</v>
      </c>
      <c r="H8" t="s">
        <v>77</v>
      </c>
      <c r="I8" s="215" t="s">
        <v>248</v>
      </c>
      <c r="J8" s="209" t="s">
        <v>226</v>
      </c>
      <c r="K8" s="209" t="s">
        <v>76</v>
      </c>
      <c r="L8" s="209" t="s">
        <v>77</v>
      </c>
      <c r="M8" s="210" t="s">
        <v>227</v>
      </c>
      <c r="N8" s="2" t="s">
        <v>289</v>
      </c>
      <c r="O8" s="2" t="s">
        <v>86</v>
      </c>
      <c r="P8" s="212" t="s">
        <v>290</v>
      </c>
      <c r="Q8" s="211" t="s">
        <v>310</v>
      </c>
      <c r="R8" s="211" t="s">
        <v>311</v>
      </c>
      <c r="S8" s="211" t="s">
        <v>76</v>
      </c>
      <c r="T8" s="211" t="s">
        <v>77</v>
      </c>
      <c r="U8" s="210" t="s">
        <v>332</v>
      </c>
      <c r="V8" s="2" t="s">
        <v>333</v>
      </c>
      <c r="W8" s="2" t="s">
        <v>76</v>
      </c>
      <c r="X8" s="212" t="s">
        <v>77</v>
      </c>
    </row>
    <row r="9" spans="1:24" x14ac:dyDescent="0.3">
      <c r="A9" s="210" t="s">
        <v>222</v>
      </c>
      <c r="B9" s="2" t="s">
        <v>223</v>
      </c>
      <c r="C9" s="2" t="s">
        <v>224</v>
      </c>
      <c r="D9" s="212" t="s">
        <v>77</v>
      </c>
      <c r="E9" t="s">
        <v>253</v>
      </c>
      <c r="F9" t="s">
        <v>254</v>
      </c>
      <c r="I9" s="215" t="s">
        <v>272</v>
      </c>
      <c r="J9" s="209" t="s">
        <v>117</v>
      </c>
      <c r="K9" s="209" t="s">
        <v>73</v>
      </c>
      <c r="L9" s="209" t="s">
        <v>77</v>
      </c>
      <c r="M9" s="210" t="s">
        <v>291</v>
      </c>
      <c r="N9" s="2" t="s">
        <v>292</v>
      </c>
      <c r="O9" s="2" t="s">
        <v>293</v>
      </c>
      <c r="P9" s="212" t="s">
        <v>294</v>
      </c>
      <c r="Q9" s="211" t="s">
        <v>312</v>
      </c>
      <c r="R9" s="211" t="s">
        <v>117</v>
      </c>
      <c r="S9" s="211"/>
      <c r="T9" s="211" t="s">
        <v>77</v>
      </c>
      <c r="U9" s="210" t="s">
        <v>334</v>
      </c>
      <c r="V9" s="2" t="s">
        <v>322</v>
      </c>
      <c r="W9" s="2" t="s">
        <v>76</v>
      </c>
      <c r="X9" s="212" t="s">
        <v>77</v>
      </c>
    </row>
    <row r="10" spans="1:24" x14ac:dyDescent="0.3">
      <c r="A10" s="210" t="s">
        <v>225</v>
      </c>
      <c r="B10" s="2" t="s">
        <v>226</v>
      </c>
      <c r="C10" s="2" t="s">
        <v>76</v>
      </c>
      <c r="D10" s="212" t="s">
        <v>77</v>
      </c>
      <c r="E10" t="s">
        <v>255</v>
      </c>
      <c r="F10" t="s">
        <v>256</v>
      </c>
      <c r="G10" t="s">
        <v>149</v>
      </c>
      <c r="H10" t="s">
        <v>123</v>
      </c>
      <c r="I10" s="215" t="s">
        <v>273</v>
      </c>
      <c r="J10" s="209" t="s">
        <v>226</v>
      </c>
      <c r="K10" s="209" t="s">
        <v>76</v>
      </c>
      <c r="L10" s="209" t="s">
        <v>77</v>
      </c>
      <c r="M10" s="210" t="s">
        <v>295</v>
      </c>
      <c r="N10" s="2" t="s">
        <v>117</v>
      </c>
      <c r="O10" s="2" t="s">
        <v>73</v>
      </c>
      <c r="P10" s="212" t="s">
        <v>77</v>
      </c>
      <c r="Q10" s="211" t="s">
        <v>313</v>
      </c>
      <c r="R10" s="211" t="s">
        <v>314</v>
      </c>
      <c r="S10" s="211" t="s">
        <v>315</v>
      </c>
      <c r="T10" s="211" t="s">
        <v>316</v>
      </c>
      <c r="U10" s="210" t="s">
        <v>335</v>
      </c>
      <c r="V10" s="2" t="s">
        <v>226</v>
      </c>
      <c r="W10" s="2" t="s">
        <v>76</v>
      </c>
      <c r="X10" s="212" t="s">
        <v>77</v>
      </c>
    </row>
    <row r="11" spans="1:24" x14ac:dyDescent="0.3">
      <c r="A11" s="210" t="s">
        <v>227</v>
      </c>
      <c r="B11" s="2" t="s">
        <v>117</v>
      </c>
      <c r="C11" s="2" t="s">
        <v>73</v>
      </c>
      <c r="D11" s="212" t="s">
        <v>77</v>
      </c>
      <c r="E11" t="s">
        <v>257</v>
      </c>
      <c r="F11" t="s">
        <v>226</v>
      </c>
      <c r="G11" t="s">
        <v>76</v>
      </c>
      <c r="H11" t="s">
        <v>77</v>
      </c>
      <c r="I11" s="215" t="s">
        <v>212</v>
      </c>
      <c r="J11" s="209" t="s">
        <v>117</v>
      </c>
      <c r="K11" s="209" t="s">
        <v>73</v>
      </c>
      <c r="L11" s="209" t="s">
        <v>77</v>
      </c>
      <c r="M11" s="210" t="s">
        <v>296</v>
      </c>
      <c r="N11" s="2" t="s">
        <v>297</v>
      </c>
      <c r="O11" s="2" t="s">
        <v>298</v>
      </c>
      <c r="P11" s="212" t="s">
        <v>80</v>
      </c>
      <c r="Q11" s="211" t="s">
        <v>317</v>
      </c>
      <c r="R11" s="211" t="s">
        <v>318</v>
      </c>
      <c r="S11" s="211"/>
      <c r="T11" s="211" t="s">
        <v>319</v>
      </c>
      <c r="U11" s="210"/>
      <c r="V11" s="2"/>
      <c r="W11" s="2"/>
      <c r="X11" s="212"/>
    </row>
    <row r="12" spans="1:24" x14ac:dyDescent="0.3">
      <c r="A12" s="210" t="s">
        <v>228</v>
      </c>
      <c r="B12" s="2" t="s">
        <v>226</v>
      </c>
      <c r="C12" s="2" t="s">
        <v>76</v>
      </c>
      <c r="D12" s="212" t="s">
        <v>77</v>
      </c>
      <c r="E12" t="s">
        <v>258</v>
      </c>
      <c r="F12" t="s">
        <v>259</v>
      </c>
      <c r="G12" t="s">
        <v>260</v>
      </c>
      <c r="H12" t="s">
        <v>77</v>
      </c>
      <c r="I12" s="215" t="s">
        <v>274</v>
      </c>
      <c r="J12" s="209" t="s">
        <v>232</v>
      </c>
      <c r="K12" s="209" t="s">
        <v>224</v>
      </c>
      <c r="L12" s="209" t="s">
        <v>77</v>
      </c>
      <c r="M12" s="210" t="s">
        <v>299</v>
      </c>
      <c r="N12" s="2" t="s">
        <v>117</v>
      </c>
      <c r="O12" s="2" t="s">
        <v>73</v>
      </c>
      <c r="P12" s="212" t="s">
        <v>77</v>
      </c>
      <c r="Q12" s="211" t="s">
        <v>320</v>
      </c>
      <c r="R12" s="211" t="s">
        <v>216</v>
      </c>
      <c r="S12" s="211" t="s">
        <v>73</v>
      </c>
      <c r="T12" s="211" t="s">
        <v>77</v>
      </c>
      <c r="U12" s="210"/>
      <c r="V12" s="2"/>
      <c r="W12" s="2"/>
      <c r="X12" s="212"/>
    </row>
    <row r="13" spans="1:24" x14ac:dyDescent="0.3">
      <c r="A13" s="210" t="s">
        <v>229</v>
      </c>
      <c r="B13" s="2" t="s">
        <v>230</v>
      </c>
      <c r="C13" s="2" t="s">
        <v>79</v>
      </c>
      <c r="D13" s="212" t="s">
        <v>80</v>
      </c>
      <c r="E13" t="s">
        <v>212</v>
      </c>
      <c r="F13" t="s">
        <v>117</v>
      </c>
      <c r="G13" t="s">
        <v>73</v>
      </c>
      <c r="H13" t="s">
        <v>77</v>
      </c>
      <c r="I13" s="215" t="s">
        <v>275</v>
      </c>
      <c r="J13" s="209" t="s">
        <v>276</v>
      </c>
      <c r="K13" s="209" t="s">
        <v>135</v>
      </c>
      <c r="L13" s="209" t="s">
        <v>136</v>
      </c>
      <c r="M13" s="210" t="s">
        <v>300</v>
      </c>
      <c r="N13" s="2" t="s">
        <v>226</v>
      </c>
      <c r="O13" s="2" t="s">
        <v>76</v>
      </c>
      <c r="P13" s="212" t="s">
        <v>77</v>
      </c>
      <c r="Q13" s="211" t="s">
        <v>321</v>
      </c>
      <c r="R13" s="211" t="s">
        <v>322</v>
      </c>
      <c r="S13" s="211" t="s">
        <v>73</v>
      </c>
      <c r="T13" s="211" t="s">
        <v>77</v>
      </c>
      <c r="U13" s="210"/>
      <c r="V13" s="2"/>
      <c r="W13" s="2"/>
      <c r="X13" s="212"/>
    </row>
    <row r="14" spans="1:24" x14ac:dyDescent="0.3">
      <c r="A14" s="210" t="s">
        <v>231</v>
      </c>
      <c r="B14" s="2" t="s">
        <v>232</v>
      </c>
      <c r="C14" s="2" t="s">
        <v>224</v>
      </c>
      <c r="D14" s="212" t="s">
        <v>77</v>
      </c>
      <c r="E14" t="s">
        <v>261</v>
      </c>
      <c r="F14" t="s">
        <v>238</v>
      </c>
      <c r="I14" s="210"/>
      <c r="M14" s="210" t="s">
        <v>301</v>
      </c>
      <c r="N14" s="2" t="s">
        <v>117</v>
      </c>
      <c r="O14" s="2" t="s">
        <v>73</v>
      </c>
      <c r="P14" s="212" t="s">
        <v>77</v>
      </c>
      <c r="Q14" s="211"/>
      <c r="R14" s="211"/>
      <c r="S14" s="211"/>
      <c r="T14" s="211"/>
      <c r="U14" s="210"/>
      <c r="V14" s="2"/>
      <c r="W14" s="2"/>
      <c r="X14" s="212"/>
    </row>
    <row r="15" spans="1:24" x14ac:dyDescent="0.3">
      <c r="A15" s="210" t="s">
        <v>233</v>
      </c>
      <c r="B15" s="2" t="s">
        <v>117</v>
      </c>
      <c r="C15" s="2" t="s">
        <v>73</v>
      </c>
      <c r="D15" s="212" t="s">
        <v>77</v>
      </c>
      <c r="E15" t="s">
        <v>262</v>
      </c>
      <c r="F15" t="s">
        <v>226</v>
      </c>
      <c r="G15" t="s">
        <v>76</v>
      </c>
      <c r="H15" t="s">
        <v>77</v>
      </c>
      <c r="I15" s="210"/>
      <c r="M15" s="210"/>
      <c r="N15" s="2"/>
      <c r="O15" s="2"/>
      <c r="P15" s="212"/>
      <c r="Q15" s="211"/>
      <c r="R15" s="211"/>
      <c r="S15" s="211"/>
      <c r="T15" s="211"/>
      <c r="U15" s="210"/>
      <c r="V15" s="2"/>
      <c r="W15" s="2"/>
      <c r="X15" s="212"/>
    </row>
    <row r="16" spans="1:24" x14ac:dyDescent="0.3">
      <c r="A16" s="210" t="s">
        <v>234</v>
      </c>
      <c r="B16" s="2" t="s">
        <v>235</v>
      </c>
      <c r="C16" s="2" t="s">
        <v>236</v>
      </c>
      <c r="D16" s="212" t="s">
        <v>77</v>
      </c>
      <c r="I16" s="210"/>
      <c r="M16" s="210"/>
      <c r="N16" s="2"/>
      <c r="O16" s="2"/>
      <c r="P16" s="212"/>
      <c r="Q16" s="211"/>
      <c r="R16" s="211"/>
      <c r="S16" s="211"/>
      <c r="T16" s="211"/>
      <c r="U16" s="210"/>
      <c r="V16" s="2"/>
      <c r="W16" s="2"/>
      <c r="X16" s="212"/>
    </row>
    <row r="17" spans="1:24" x14ac:dyDescent="0.3">
      <c r="A17" s="210" t="s">
        <v>215</v>
      </c>
      <c r="B17" s="2" t="s">
        <v>117</v>
      </c>
      <c r="C17" s="2" t="s">
        <v>73</v>
      </c>
      <c r="D17" s="212" t="s">
        <v>77</v>
      </c>
      <c r="I17" s="215"/>
      <c r="J17" s="209"/>
      <c r="K17" s="209"/>
      <c r="L17" s="209"/>
      <c r="M17" s="210"/>
      <c r="N17" s="2"/>
      <c r="O17" s="2"/>
      <c r="P17" s="212"/>
      <c r="Q17" s="211"/>
      <c r="R17" s="211"/>
      <c r="S17" s="211"/>
      <c r="T17" s="211"/>
      <c r="U17" s="210"/>
      <c r="V17" s="2"/>
      <c r="W17" s="2"/>
      <c r="X17" s="212"/>
    </row>
    <row r="18" spans="1:24" x14ac:dyDescent="0.3">
      <c r="A18" s="210" t="s">
        <v>237</v>
      </c>
      <c r="B18" s="2" t="s">
        <v>238</v>
      </c>
      <c r="C18" s="2"/>
      <c r="D18" s="212"/>
      <c r="I18" s="210"/>
      <c r="M18" s="210"/>
      <c r="N18" s="2"/>
      <c r="O18" s="2"/>
      <c r="P18" s="212"/>
      <c r="U18" s="210"/>
      <c r="V18" s="2"/>
      <c r="W18" s="2"/>
      <c r="X18" s="212"/>
    </row>
    <row r="19" spans="1:24" x14ac:dyDescent="0.3">
      <c r="I19" s="209"/>
      <c r="J19" s="209"/>
      <c r="K19" s="209"/>
      <c r="L19" s="209"/>
    </row>
    <row r="20" spans="1:24" x14ac:dyDescent="0.3">
      <c r="I20" s="209"/>
      <c r="J20" s="209"/>
      <c r="K20" s="209"/>
      <c r="L20" s="209"/>
    </row>
    <row r="21" spans="1:24" x14ac:dyDescent="0.3">
      <c r="I21" s="209"/>
      <c r="J21" s="209"/>
      <c r="K21" s="209"/>
      <c r="L21" s="209"/>
      <c r="Q21" s="211"/>
      <c r="R21" s="211"/>
      <c r="S21" s="211"/>
      <c r="T21" s="211"/>
    </row>
    <row r="22" spans="1:24" x14ac:dyDescent="0.3">
      <c r="I22" s="209"/>
      <c r="J22" s="209"/>
      <c r="K22" s="209"/>
      <c r="L22" s="209"/>
    </row>
    <row r="24" spans="1:24" x14ac:dyDescent="0.3">
      <c r="I24" s="209"/>
      <c r="J24" s="209"/>
      <c r="K24" s="209"/>
      <c r="L24" s="209"/>
      <c r="Q24" s="211"/>
      <c r="R24" s="211"/>
      <c r="S24" s="211"/>
      <c r="T24" s="211"/>
    </row>
    <row r="25" spans="1:24" x14ac:dyDescent="0.3">
      <c r="I25" s="209"/>
      <c r="J25" s="209"/>
      <c r="K25" s="209"/>
      <c r="L25" s="209"/>
      <c r="Q25" s="211"/>
      <c r="R25" s="211"/>
      <c r="S25" s="211"/>
      <c r="T25" s="211"/>
    </row>
    <row r="26" spans="1:24" x14ac:dyDescent="0.3">
      <c r="I26" s="209"/>
      <c r="J26" s="209"/>
      <c r="K26" s="209"/>
      <c r="L26" s="209"/>
      <c r="Q26" s="211"/>
      <c r="R26" s="211"/>
      <c r="S26" s="211"/>
      <c r="T26" s="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G20" sqref="G20"/>
    </sheetView>
  </sheetViews>
  <sheetFormatPr defaultRowHeight="14.4" x14ac:dyDescent="0.3"/>
  <cols>
    <col min="1" max="1" width="16.88671875" customWidth="1"/>
    <col min="2" max="2" width="6.77734375" customWidth="1"/>
    <col min="3" max="3" width="7.44140625" customWidth="1"/>
    <col min="4" max="4" width="11.44140625" customWidth="1"/>
    <col min="5" max="5" width="1.6640625" customWidth="1"/>
    <col min="6" max="6" width="9" customWidth="1"/>
    <col min="7" max="7" width="12.5546875" customWidth="1"/>
    <col min="8" max="8" width="1.6640625" customWidth="1"/>
    <col min="9" max="9" width="7.6640625" customWidth="1"/>
    <col min="10" max="10" width="11.5546875" customWidth="1"/>
    <col min="12" max="12" width="10.5546875" customWidth="1"/>
    <col min="13" max="13" width="1.6640625" customWidth="1"/>
    <col min="14" max="14" width="10.33203125" customWidth="1"/>
    <col min="15" max="15" width="8.6640625" customWidth="1"/>
    <col min="257" max="257" width="16.88671875" customWidth="1"/>
    <col min="258" max="258" width="6.77734375" customWidth="1"/>
    <col min="259" max="259" width="7.44140625" customWidth="1"/>
    <col min="260" max="260" width="11.44140625" customWidth="1"/>
    <col min="261" max="261" width="1.6640625" customWidth="1"/>
    <col min="262" max="262" width="9" customWidth="1"/>
    <col min="263" max="263" width="12.5546875" customWidth="1"/>
    <col min="264" max="264" width="1.6640625" customWidth="1"/>
    <col min="265" max="265" width="7.6640625" customWidth="1"/>
    <col min="266" max="266" width="11.5546875" customWidth="1"/>
    <col min="268" max="268" width="10.5546875" customWidth="1"/>
    <col min="269" max="269" width="1.6640625" customWidth="1"/>
    <col min="270" max="270" width="10.33203125" customWidth="1"/>
    <col min="271" max="271" width="8.6640625" customWidth="1"/>
    <col min="513" max="513" width="16.88671875" customWidth="1"/>
    <col min="514" max="514" width="6.77734375" customWidth="1"/>
    <col min="515" max="515" width="7.44140625" customWidth="1"/>
    <col min="516" max="516" width="11.44140625" customWidth="1"/>
    <col min="517" max="517" width="1.6640625" customWidth="1"/>
    <col min="518" max="518" width="9" customWidth="1"/>
    <col min="519" max="519" width="12.5546875" customWidth="1"/>
    <col min="520" max="520" width="1.6640625" customWidth="1"/>
    <col min="521" max="521" width="7.6640625" customWidth="1"/>
    <col min="522" max="522" width="11.5546875" customWidth="1"/>
    <col min="524" max="524" width="10.5546875" customWidth="1"/>
    <col min="525" max="525" width="1.6640625" customWidth="1"/>
    <col min="526" max="526" width="10.33203125" customWidth="1"/>
    <col min="527" max="527" width="8.6640625" customWidth="1"/>
    <col min="769" max="769" width="16.88671875" customWidth="1"/>
    <col min="770" max="770" width="6.77734375" customWidth="1"/>
    <col min="771" max="771" width="7.44140625" customWidth="1"/>
    <col min="772" max="772" width="11.44140625" customWidth="1"/>
    <col min="773" max="773" width="1.6640625" customWidth="1"/>
    <col min="774" max="774" width="9" customWidth="1"/>
    <col min="775" max="775" width="12.5546875" customWidth="1"/>
    <col min="776" max="776" width="1.6640625" customWidth="1"/>
    <col min="777" max="777" width="7.6640625" customWidth="1"/>
    <col min="778" max="778" width="11.5546875" customWidth="1"/>
    <col min="780" max="780" width="10.5546875" customWidth="1"/>
    <col min="781" max="781" width="1.6640625" customWidth="1"/>
    <col min="782" max="782" width="10.33203125" customWidth="1"/>
    <col min="783" max="783" width="8.6640625" customWidth="1"/>
    <col min="1025" max="1025" width="16.88671875" customWidth="1"/>
    <col min="1026" max="1026" width="6.77734375" customWidth="1"/>
    <col min="1027" max="1027" width="7.44140625" customWidth="1"/>
    <col min="1028" max="1028" width="11.44140625" customWidth="1"/>
    <col min="1029" max="1029" width="1.6640625" customWidth="1"/>
    <col min="1030" max="1030" width="9" customWidth="1"/>
    <col min="1031" max="1031" width="12.5546875" customWidth="1"/>
    <col min="1032" max="1032" width="1.6640625" customWidth="1"/>
    <col min="1033" max="1033" width="7.6640625" customWidth="1"/>
    <col min="1034" max="1034" width="11.5546875" customWidth="1"/>
    <col min="1036" max="1036" width="10.5546875" customWidth="1"/>
    <col min="1037" max="1037" width="1.6640625" customWidth="1"/>
    <col min="1038" max="1038" width="10.33203125" customWidth="1"/>
    <col min="1039" max="1039" width="8.6640625" customWidth="1"/>
    <col min="1281" max="1281" width="16.88671875" customWidth="1"/>
    <col min="1282" max="1282" width="6.77734375" customWidth="1"/>
    <col min="1283" max="1283" width="7.44140625" customWidth="1"/>
    <col min="1284" max="1284" width="11.44140625" customWidth="1"/>
    <col min="1285" max="1285" width="1.6640625" customWidth="1"/>
    <col min="1286" max="1286" width="9" customWidth="1"/>
    <col min="1287" max="1287" width="12.5546875" customWidth="1"/>
    <col min="1288" max="1288" width="1.6640625" customWidth="1"/>
    <col min="1289" max="1289" width="7.6640625" customWidth="1"/>
    <col min="1290" max="1290" width="11.5546875" customWidth="1"/>
    <col min="1292" max="1292" width="10.5546875" customWidth="1"/>
    <col min="1293" max="1293" width="1.6640625" customWidth="1"/>
    <col min="1294" max="1294" width="10.33203125" customWidth="1"/>
    <col min="1295" max="1295" width="8.6640625" customWidth="1"/>
    <col min="1537" max="1537" width="16.88671875" customWidth="1"/>
    <col min="1538" max="1538" width="6.77734375" customWidth="1"/>
    <col min="1539" max="1539" width="7.44140625" customWidth="1"/>
    <col min="1540" max="1540" width="11.44140625" customWidth="1"/>
    <col min="1541" max="1541" width="1.6640625" customWidth="1"/>
    <col min="1542" max="1542" width="9" customWidth="1"/>
    <col min="1543" max="1543" width="12.5546875" customWidth="1"/>
    <col min="1544" max="1544" width="1.6640625" customWidth="1"/>
    <col min="1545" max="1545" width="7.6640625" customWidth="1"/>
    <col min="1546" max="1546" width="11.5546875" customWidth="1"/>
    <col min="1548" max="1548" width="10.5546875" customWidth="1"/>
    <col min="1549" max="1549" width="1.6640625" customWidth="1"/>
    <col min="1550" max="1550" width="10.33203125" customWidth="1"/>
    <col min="1551" max="1551" width="8.6640625" customWidth="1"/>
    <col min="1793" max="1793" width="16.88671875" customWidth="1"/>
    <col min="1794" max="1794" width="6.77734375" customWidth="1"/>
    <col min="1795" max="1795" width="7.44140625" customWidth="1"/>
    <col min="1796" max="1796" width="11.44140625" customWidth="1"/>
    <col min="1797" max="1797" width="1.6640625" customWidth="1"/>
    <col min="1798" max="1798" width="9" customWidth="1"/>
    <col min="1799" max="1799" width="12.5546875" customWidth="1"/>
    <col min="1800" max="1800" width="1.6640625" customWidth="1"/>
    <col min="1801" max="1801" width="7.6640625" customWidth="1"/>
    <col min="1802" max="1802" width="11.5546875" customWidth="1"/>
    <col min="1804" max="1804" width="10.5546875" customWidth="1"/>
    <col min="1805" max="1805" width="1.6640625" customWidth="1"/>
    <col min="1806" max="1806" width="10.33203125" customWidth="1"/>
    <col min="1807" max="1807" width="8.6640625" customWidth="1"/>
    <col min="2049" max="2049" width="16.88671875" customWidth="1"/>
    <col min="2050" max="2050" width="6.77734375" customWidth="1"/>
    <col min="2051" max="2051" width="7.44140625" customWidth="1"/>
    <col min="2052" max="2052" width="11.44140625" customWidth="1"/>
    <col min="2053" max="2053" width="1.6640625" customWidth="1"/>
    <col min="2054" max="2054" width="9" customWidth="1"/>
    <col min="2055" max="2055" width="12.5546875" customWidth="1"/>
    <col min="2056" max="2056" width="1.6640625" customWidth="1"/>
    <col min="2057" max="2057" width="7.6640625" customWidth="1"/>
    <col min="2058" max="2058" width="11.5546875" customWidth="1"/>
    <col min="2060" max="2060" width="10.5546875" customWidth="1"/>
    <col min="2061" max="2061" width="1.6640625" customWidth="1"/>
    <col min="2062" max="2062" width="10.33203125" customWidth="1"/>
    <col min="2063" max="2063" width="8.6640625" customWidth="1"/>
    <col min="2305" max="2305" width="16.88671875" customWidth="1"/>
    <col min="2306" max="2306" width="6.77734375" customWidth="1"/>
    <col min="2307" max="2307" width="7.44140625" customWidth="1"/>
    <col min="2308" max="2308" width="11.44140625" customWidth="1"/>
    <col min="2309" max="2309" width="1.6640625" customWidth="1"/>
    <col min="2310" max="2310" width="9" customWidth="1"/>
    <col min="2311" max="2311" width="12.5546875" customWidth="1"/>
    <col min="2312" max="2312" width="1.6640625" customWidth="1"/>
    <col min="2313" max="2313" width="7.6640625" customWidth="1"/>
    <col min="2314" max="2314" width="11.5546875" customWidth="1"/>
    <col min="2316" max="2316" width="10.5546875" customWidth="1"/>
    <col min="2317" max="2317" width="1.6640625" customWidth="1"/>
    <col min="2318" max="2318" width="10.33203125" customWidth="1"/>
    <col min="2319" max="2319" width="8.6640625" customWidth="1"/>
    <col min="2561" max="2561" width="16.88671875" customWidth="1"/>
    <col min="2562" max="2562" width="6.77734375" customWidth="1"/>
    <col min="2563" max="2563" width="7.44140625" customWidth="1"/>
    <col min="2564" max="2564" width="11.44140625" customWidth="1"/>
    <col min="2565" max="2565" width="1.6640625" customWidth="1"/>
    <col min="2566" max="2566" width="9" customWidth="1"/>
    <col min="2567" max="2567" width="12.5546875" customWidth="1"/>
    <col min="2568" max="2568" width="1.6640625" customWidth="1"/>
    <col min="2569" max="2569" width="7.6640625" customWidth="1"/>
    <col min="2570" max="2570" width="11.5546875" customWidth="1"/>
    <col min="2572" max="2572" width="10.5546875" customWidth="1"/>
    <col min="2573" max="2573" width="1.6640625" customWidth="1"/>
    <col min="2574" max="2574" width="10.33203125" customWidth="1"/>
    <col min="2575" max="2575" width="8.6640625" customWidth="1"/>
    <col min="2817" max="2817" width="16.88671875" customWidth="1"/>
    <col min="2818" max="2818" width="6.77734375" customWidth="1"/>
    <col min="2819" max="2819" width="7.44140625" customWidth="1"/>
    <col min="2820" max="2820" width="11.44140625" customWidth="1"/>
    <col min="2821" max="2821" width="1.6640625" customWidth="1"/>
    <col min="2822" max="2822" width="9" customWidth="1"/>
    <col min="2823" max="2823" width="12.5546875" customWidth="1"/>
    <col min="2824" max="2824" width="1.6640625" customWidth="1"/>
    <col min="2825" max="2825" width="7.6640625" customWidth="1"/>
    <col min="2826" max="2826" width="11.5546875" customWidth="1"/>
    <col min="2828" max="2828" width="10.5546875" customWidth="1"/>
    <col min="2829" max="2829" width="1.6640625" customWidth="1"/>
    <col min="2830" max="2830" width="10.33203125" customWidth="1"/>
    <col min="2831" max="2831" width="8.6640625" customWidth="1"/>
    <col min="3073" max="3073" width="16.88671875" customWidth="1"/>
    <col min="3074" max="3074" width="6.77734375" customWidth="1"/>
    <col min="3075" max="3075" width="7.44140625" customWidth="1"/>
    <col min="3076" max="3076" width="11.44140625" customWidth="1"/>
    <col min="3077" max="3077" width="1.6640625" customWidth="1"/>
    <col min="3078" max="3078" width="9" customWidth="1"/>
    <col min="3079" max="3079" width="12.5546875" customWidth="1"/>
    <col min="3080" max="3080" width="1.6640625" customWidth="1"/>
    <col min="3081" max="3081" width="7.6640625" customWidth="1"/>
    <col min="3082" max="3082" width="11.5546875" customWidth="1"/>
    <col min="3084" max="3084" width="10.5546875" customWidth="1"/>
    <col min="3085" max="3085" width="1.6640625" customWidth="1"/>
    <col min="3086" max="3086" width="10.33203125" customWidth="1"/>
    <col min="3087" max="3087" width="8.6640625" customWidth="1"/>
    <col min="3329" max="3329" width="16.88671875" customWidth="1"/>
    <col min="3330" max="3330" width="6.77734375" customWidth="1"/>
    <col min="3331" max="3331" width="7.44140625" customWidth="1"/>
    <col min="3332" max="3332" width="11.44140625" customWidth="1"/>
    <col min="3333" max="3333" width="1.6640625" customWidth="1"/>
    <col min="3334" max="3334" width="9" customWidth="1"/>
    <col min="3335" max="3335" width="12.5546875" customWidth="1"/>
    <col min="3336" max="3336" width="1.6640625" customWidth="1"/>
    <col min="3337" max="3337" width="7.6640625" customWidth="1"/>
    <col min="3338" max="3338" width="11.5546875" customWidth="1"/>
    <col min="3340" max="3340" width="10.5546875" customWidth="1"/>
    <col min="3341" max="3341" width="1.6640625" customWidth="1"/>
    <col min="3342" max="3342" width="10.33203125" customWidth="1"/>
    <col min="3343" max="3343" width="8.6640625" customWidth="1"/>
    <col min="3585" max="3585" width="16.88671875" customWidth="1"/>
    <col min="3586" max="3586" width="6.77734375" customWidth="1"/>
    <col min="3587" max="3587" width="7.44140625" customWidth="1"/>
    <col min="3588" max="3588" width="11.44140625" customWidth="1"/>
    <col min="3589" max="3589" width="1.6640625" customWidth="1"/>
    <col min="3590" max="3590" width="9" customWidth="1"/>
    <col min="3591" max="3591" width="12.5546875" customWidth="1"/>
    <col min="3592" max="3592" width="1.6640625" customWidth="1"/>
    <col min="3593" max="3593" width="7.6640625" customWidth="1"/>
    <col min="3594" max="3594" width="11.5546875" customWidth="1"/>
    <col min="3596" max="3596" width="10.5546875" customWidth="1"/>
    <col min="3597" max="3597" width="1.6640625" customWidth="1"/>
    <col min="3598" max="3598" width="10.33203125" customWidth="1"/>
    <col min="3599" max="3599" width="8.6640625" customWidth="1"/>
    <col min="3841" max="3841" width="16.88671875" customWidth="1"/>
    <col min="3842" max="3842" width="6.77734375" customWidth="1"/>
    <col min="3843" max="3843" width="7.44140625" customWidth="1"/>
    <col min="3844" max="3844" width="11.44140625" customWidth="1"/>
    <col min="3845" max="3845" width="1.6640625" customWidth="1"/>
    <col min="3846" max="3846" width="9" customWidth="1"/>
    <col min="3847" max="3847" width="12.5546875" customWidth="1"/>
    <col min="3848" max="3848" width="1.6640625" customWidth="1"/>
    <col min="3849" max="3849" width="7.6640625" customWidth="1"/>
    <col min="3850" max="3850" width="11.5546875" customWidth="1"/>
    <col min="3852" max="3852" width="10.5546875" customWidth="1"/>
    <col min="3853" max="3853" width="1.6640625" customWidth="1"/>
    <col min="3854" max="3854" width="10.33203125" customWidth="1"/>
    <col min="3855" max="3855" width="8.6640625" customWidth="1"/>
    <col min="4097" max="4097" width="16.88671875" customWidth="1"/>
    <col min="4098" max="4098" width="6.77734375" customWidth="1"/>
    <col min="4099" max="4099" width="7.44140625" customWidth="1"/>
    <col min="4100" max="4100" width="11.44140625" customWidth="1"/>
    <col min="4101" max="4101" width="1.6640625" customWidth="1"/>
    <col min="4102" max="4102" width="9" customWidth="1"/>
    <col min="4103" max="4103" width="12.5546875" customWidth="1"/>
    <col min="4104" max="4104" width="1.6640625" customWidth="1"/>
    <col min="4105" max="4105" width="7.6640625" customWidth="1"/>
    <col min="4106" max="4106" width="11.5546875" customWidth="1"/>
    <col min="4108" max="4108" width="10.5546875" customWidth="1"/>
    <col min="4109" max="4109" width="1.6640625" customWidth="1"/>
    <col min="4110" max="4110" width="10.33203125" customWidth="1"/>
    <col min="4111" max="4111" width="8.6640625" customWidth="1"/>
    <col min="4353" max="4353" width="16.88671875" customWidth="1"/>
    <col min="4354" max="4354" width="6.77734375" customWidth="1"/>
    <col min="4355" max="4355" width="7.44140625" customWidth="1"/>
    <col min="4356" max="4356" width="11.44140625" customWidth="1"/>
    <col min="4357" max="4357" width="1.6640625" customWidth="1"/>
    <col min="4358" max="4358" width="9" customWidth="1"/>
    <col min="4359" max="4359" width="12.5546875" customWidth="1"/>
    <col min="4360" max="4360" width="1.6640625" customWidth="1"/>
    <col min="4361" max="4361" width="7.6640625" customWidth="1"/>
    <col min="4362" max="4362" width="11.5546875" customWidth="1"/>
    <col min="4364" max="4364" width="10.5546875" customWidth="1"/>
    <col min="4365" max="4365" width="1.6640625" customWidth="1"/>
    <col min="4366" max="4366" width="10.33203125" customWidth="1"/>
    <col min="4367" max="4367" width="8.6640625" customWidth="1"/>
    <col min="4609" max="4609" width="16.88671875" customWidth="1"/>
    <col min="4610" max="4610" width="6.77734375" customWidth="1"/>
    <col min="4611" max="4611" width="7.44140625" customWidth="1"/>
    <col min="4612" max="4612" width="11.44140625" customWidth="1"/>
    <col min="4613" max="4613" width="1.6640625" customWidth="1"/>
    <col min="4614" max="4614" width="9" customWidth="1"/>
    <col min="4615" max="4615" width="12.5546875" customWidth="1"/>
    <col min="4616" max="4616" width="1.6640625" customWidth="1"/>
    <col min="4617" max="4617" width="7.6640625" customWidth="1"/>
    <col min="4618" max="4618" width="11.5546875" customWidth="1"/>
    <col min="4620" max="4620" width="10.5546875" customWidth="1"/>
    <col min="4621" max="4621" width="1.6640625" customWidth="1"/>
    <col min="4622" max="4622" width="10.33203125" customWidth="1"/>
    <col min="4623" max="4623" width="8.6640625" customWidth="1"/>
    <col min="4865" max="4865" width="16.88671875" customWidth="1"/>
    <col min="4866" max="4866" width="6.77734375" customWidth="1"/>
    <col min="4867" max="4867" width="7.44140625" customWidth="1"/>
    <col min="4868" max="4868" width="11.44140625" customWidth="1"/>
    <col min="4869" max="4869" width="1.6640625" customWidth="1"/>
    <col min="4870" max="4870" width="9" customWidth="1"/>
    <col min="4871" max="4871" width="12.5546875" customWidth="1"/>
    <col min="4872" max="4872" width="1.6640625" customWidth="1"/>
    <col min="4873" max="4873" width="7.6640625" customWidth="1"/>
    <col min="4874" max="4874" width="11.5546875" customWidth="1"/>
    <col min="4876" max="4876" width="10.5546875" customWidth="1"/>
    <col min="4877" max="4877" width="1.6640625" customWidth="1"/>
    <col min="4878" max="4878" width="10.33203125" customWidth="1"/>
    <col min="4879" max="4879" width="8.6640625" customWidth="1"/>
    <col min="5121" max="5121" width="16.88671875" customWidth="1"/>
    <col min="5122" max="5122" width="6.77734375" customWidth="1"/>
    <col min="5123" max="5123" width="7.44140625" customWidth="1"/>
    <col min="5124" max="5124" width="11.44140625" customWidth="1"/>
    <col min="5125" max="5125" width="1.6640625" customWidth="1"/>
    <col min="5126" max="5126" width="9" customWidth="1"/>
    <col min="5127" max="5127" width="12.5546875" customWidth="1"/>
    <col min="5128" max="5128" width="1.6640625" customWidth="1"/>
    <col min="5129" max="5129" width="7.6640625" customWidth="1"/>
    <col min="5130" max="5130" width="11.5546875" customWidth="1"/>
    <col min="5132" max="5132" width="10.5546875" customWidth="1"/>
    <col min="5133" max="5133" width="1.6640625" customWidth="1"/>
    <col min="5134" max="5134" width="10.33203125" customWidth="1"/>
    <col min="5135" max="5135" width="8.6640625" customWidth="1"/>
    <col min="5377" max="5377" width="16.88671875" customWidth="1"/>
    <col min="5378" max="5378" width="6.77734375" customWidth="1"/>
    <col min="5379" max="5379" width="7.44140625" customWidth="1"/>
    <col min="5380" max="5380" width="11.44140625" customWidth="1"/>
    <col min="5381" max="5381" width="1.6640625" customWidth="1"/>
    <col min="5382" max="5382" width="9" customWidth="1"/>
    <col min="5383" max="5383" width="12.5546875" customWidth="1"/>
    <col min="5384" max="5384" width="1.6640625" customWidth="1"/>
    <col min="5385" max="5385" width="7.6640625" customWidth="1"/>
    <col min="5386" max="5386" width="11.5546875" customWidth="1"/>
    <col min="5388" max="5388" width="10.5546875" customWidth="1"/>
    <col min="5389" max="5389" width="1.6640625" customWidth="1"/>
    <col min="5390" max="5390" width="10.33203125" customWidth="1"/>
    <col min="5391" max="5391" width="8.6640625" customWidth="1"/>
    <col min="5633" max="5633" width="16.88671875" customWidth="1"/>
    <col min="5634" max="5634" width="6.77734375" customWidth="1"/>
    <col min="5635" max="5635" width="7.44140625" customWidth="1"/>
    <col min="5636" max="5636" width="11.44140625" customWidth="1"/>
    <col min="5637" max="5637" width="1.6640625" customWidth="1"/>
    <col min="5638" max="5638" width="9" customWidth="1"/>
    <col min="5639" max="5639" width="12.5546875" customWidth="1"/>
    <col min="5640" max="5640" width="1.6640625" customWidth="1"/>
    <col min="5641" max="5641" width="7.6640625" customWidth="1"/>
    <col min="5642" max="5642" width="11.5546875" customWidth="1"/>
    <col min="5644" max="5644" width="10.5546875" customWidth="1"/>
    <col min="5645" max="5645" width="1.6640625" customWidth="1"/>
    <col min="5646" max="5646" width="10.33203125" customWidth="1"/>
    <col min="5647" max="5647" width="8.6640625" customWidth="1"/>
    <col min="5889" max="5889" width="16.88671875" customWidth="1"/>
    <col min="5890" max="5890" width="6.77734375" customWidth="1"/>
    <col min="5891" max="5891" width="7.44140625" customWidth="1"/>
    <col min="5892" max="5892" width="11.44140625" customWidth="1"/>
    <col min="5893" max="5893" width="1.6640625" customWidth="1"/>
    <col min="5894" max="5894" width="9" customWidth="1"/>
    <col min="5895" max="5895" width="12.5546875" customWidth="1"/>
    <col min="5896" max="5896" width="1.6640625" customWidth="1"/>
    <col min="5897" max="5897" width="7.6640625" customWidth="1"/>
    <col min="5898" max="5898" width="11.5546875" customWidth="1"/>
    <col min="5900" max="5900" width="10.5546875" customWidth="1"/>
    <col min="5901" max="5901" width="1.6640625" customWidth="1"/>
    <col min="5902" max="5902" width="10.33203125" customWidth="1"/>
    <col min="5903" max="5903" width="8.6640625" customWidth="1"/>
    <col min="6145" max="6145" width="16.88671875" customWidth="1"/>
    <col min="6146" max="6146" width="6.77734375" customWidth="1"/>
    <col min="6147" max="6147" width="7.44140625" customWidth="1"/>
    <col min="6148" max="6148" width="11.44140625" customWidth="1"/>
    <col min="6149" max="6149" width="1.6640625" customWidth="1"/>
    <col min="6150" max="6150" width="9" customWidth="1"/>
    <col min="6151" max="6151" width="12.5546875" customWidth="1"/>
    <col min="6152" max="6152" width="1.6640625" customWidth="1"/>
    <col min="6153" max="6153" width="7.6640625" customWidth="1"/>
    <col min="6154" max="6154" width="11.5546875" customWidth="1"/>
    <col min="6156" max="6156" width="10.5546875" customWidth="1"/>
    <col min="6157" max="6157" width="1.6640625" customWidth="1"/>
    <col min="6158" max="6158" width="10.33203125" customWidth="1"/>
    <col min="6159" max="6159" width="8.6640625" customWidth="1"/>
    <col min="6401" max="6401" width="16.88671875" customWidth="1"/>
    <col min="6402" max="6402" width="6.77734375" customWidth="1"/>
    <col min="6403" max="6403" width="7.44140625" customWidth="1"/>
    <col min="6404" max="6404" width="11.44140625" customWidth="1"/>
    <col min="6405" max="6405" width="1.6640625" customWidth="1"/>
    <col min="6406" max="6406" width="9" customWidth="1"/>
    <col min="6407" max="6407" width="12.5546875" customWidth="1"/>
    <col min="6408" max="6408" width="1.6640625" customWidth="1"/>
    <col min="6409" max="6409" width="7.6640625" customWidth="1"/>
    <col min="6410" max="6410" width="11.5546875" customWidth="1"/>
    <col min="6412" max="6412" width="10.5546875" customWidth="1"/>
    <col min="6413" max="6413" width="1.6640625" customWidth="1"/>
    <col min="6414" max="6414" width="10.33203125" customWidth="1"/>
    <col min="6415" max="6415" width="8.6640625" customWidth="1"/>
    <col min="6657" max="6657" width="16.88671875" customWidth="1"/>
    <col min="6658" max="6658" width="6.77734375" customWidth="1"/>
    <col min="6659" max="6659" width="7.44140625" customWidth="1"/>
    <col min="6660" max="6660" width="11.44140625" customWidth="1"/>
    <col min="6661" max="6661" width="1.6640625" customWidth="1"/>
    <col min="6662" max="6662" width="9" customWidth="1"/>
    <col min="6663" max="6663" width="12.5546875" customWidth="1"/>
    <col min="6664" max="6664" width="1.6640625" customWidth="1"/>
    <col min="6665" max="6665" width="7.6640625" customWidth="1"/>
    <col min="6666" max="6666" width="11.5546875" customWidth="1"/>
    <col min="6668" max="6668" width="10.5546875" customWidth="1"/>
    <col min="6669" max="6669" width="1.6640625" customWidth="1"/>
    <col min="6670" max="6670" width="10.33203125" customWidth="1"/>
    <col min="6671" max="6671" width="8.6640625" customWidth="1"/>
    <col min="6913" max="6913" width="16.88671875" customWidth="1"/>
    <col min="6914" max="6914" width="6.77734375" customWidth="1"/>
    <col min="6915" max="6915" width="7.44140625" customWidth="1"/>
    <col min="6916" max="6916" width="11.44140625" customWidth="1"/>
    <col min="6917" max="6917" width="1.6640625" customWidth="1"/>
    <col min="6918" max="6918" width="9" customWidth="1"/>
    <col min="6919" max="6919" width="12.5546875" customWidth="1"/>
    <col min="6920" max="6920" width="1.6640625" customWidth="1"/>
    <col min="6921" max="6921" width="7.6640625" customWidth="1"/>
    <col min="6922" max="6922" width="11.5546875" customWidth="1"/>
    <col min="6924" max="6924" width="10.5546875" customWidth="1"/>
    <col min="6925" max="6925" width="1.6640625" customWidth="1"/>
    <col min="6926" max="6926" width="10.33203125" customWidth="1"/>
    <col min="6927" max="6927" width="8.6640625" customWidth="1"/>
    <col min="7169" max="7169" width="16.88671875" customWidth="1"/>
    <col min="7170" max="7170" width="6.77734375" customWidth="1"/>
    <col min="7171" max="7171" width="7.44140625" customWidth="1"/>
    <col min="7172" max="7172" width="11.44140625" customWidth="1"/>
    <col min="7173" max="7173" width="1.6640625" customWidth="1"/>
    <col min="7174" max="7174" width="9" customWidth="1"/>
    <col min="7175" max="7175" width="12.5546875" customWidth="1"/>
    <col min="7176" max="7176" width="1.6640625" customWidth="1"/>
    <col min="7177" max="7177" width="7.6640625" customWidth="1"/>
    <col min="7178" max="7178" width="11.5546875" customWidth="1"/>
    <col min="7180" max="7180" width="10.5546875" customWidth="1"/>
    <col min="7181" max="7181" width="1.6640625" customWidth="1"/>
    <col min="7182" max="7182" width="10.33203125" customWidth="1"/>
    <col min="7183" max="7183" width="8.6640625" customWidth="1"/>
    <col min="7425" max="7425" width="16.88671875" customWidth="1"/>
    <col min="7426" max="7426" width="6.77734375" customWidth="1"/>
    <col min="7427" max="7427" width="7.44140625" customWidth="1"/>
    <col min="7428" max="7428" width="11.44140625" customWidth="1"/>
    <col min="7429" max="7429" width="1.6640625" customWidth="1"/>
    <col min="7430" max="7430" width="9" customWidth="1"/>
    <col min="7431" max="7431" width="12.5546875" customWidth="1"/>
    <col min="7432" max="7432" width="1.6640625" customWidth="1"/>
    <col min="7433" max="7433" width="7.6640625" customWidth="1"/>
    <col min="7434" max="7434" width="11.5546875" customWidth="1"/>
    <col min="7436" max="7436" width="10.5546875" customWidth="1"/>
    <col min="7437" max="7437" width="1.6640625" customWidth="1"/>
    <col min="7438" max="7438" width="10.33203125" customWidth="1"/>
    <col min="7439" max="7439" width="8.6640625" customWidth="1"/>
    <col min="7681" max="7681" width="16.88671875" customWidth="1"/>
    <col min="7682" max="7682" width="6.77734375" customWidth="1"/>
    <col min="7683" max="7683" width="7.44140625" customWidth="1"/>
    <col min="7684" max="7684" width="11.44140625" customWidth="1"/>
    <col min="7685" max="7685" width="1.6640625" customWidth="1"/>
    <col min="7686" max="7686" width="9" customWidth="1"/>
    <col min="7687" max="7687" width="12.5546875" customWidth="1"/>
    <col min="7688" max="7688" width="1.6640625" customWidth="1"/>
    <col min="7689" max="7689" width="7.6640625" customWidth="1"/>
    <col min="7690" max="7690" width="11.5546875" customWidth="1"/>
    <col min="7692" max="7692" width="10.5546875" customWidth="1"/>
    <col min="7693" max="7693" width="1.6640625" customWidth="1"/>
    <col min="7694" max="7694" width="10.33203125" customWidth="1"/>
    <col min="7695" max="7695" width="8.6640625" customWidth="1"/>
    <col min="7937" max="7937" width="16.88671875" customWidth="1"/>
    <col min="7938" max="7938" width="6.77734375" customWidth="1"/>
    <col min="7939" max="7939" width="7.44140625" customWidth="1"/>
    <col min="7940" max="7940" width="11.44140625" customWidth="1"/>
    <col min="7941" max="7941" width="1.6640625" customWidth="1"/>
    <col min="7942" max="7942" width="9" customWidth="1"/>
    <col min="7943" max="7943" width="12.5546875" customWidth="1"/>
    <col min="7944" max="7944" width="1.6640625" customWidth="1"/>
    <col min="7945" max="7945" width="7.6640625" customWidth="1"/>
    <col min="7946" max="7946" width="11.5546875" customWidth="1"/>
    <col min="7948" max="7948" width="10.5546875" customWidth="1"/>
    <col min="7949" max="7949" width="1.6640625" customWidth="1"/>
    <col min="7950" max="7950" width="10.33203125" customWidth="1"/>
    <col min="7951" max="7951" width="8.6640625" customWidth="1"/>
    <col min="8193" max="8193" width="16.88671875" customWidth="1"/>
    <col min="8194" max="8194" width="6.77734375" customWidth="1"/>
    <col min="8195" max="8195" width="7.44140625" customWidth="1"/>
    <col min="8196" max="8196" width="11.44140625" customWidth="1"/>
    <col min="8197" max="8197" width="1.6640625" customWidth="1"/>
    <col min="8198" max="8198" width="9" customWidth="1"/>
    <col min="8199" max="8199" width="12.5546875" customWidth="1"/>
    <col min="8200" max="8200" width="1.6640625" customWidth="1"/>
    <col min="8201" max="8201" width="7.6640625" customWidth="1"/>
    <col min="8202" max="8202" width="11.5546875" customWidth="1"/>
    <col min="8204" max="8204" width="10.5546875" customWidth="1"/>
    <col min="8205" max="8205" width="1.6640625" customWidth="1"/>
    <col min="8206" max="8206" width="10.33203125" customWidth="1"/>
    <col min="8207" max="8207" width="8.6640625" customWidth="1"/>
    <col min="8449" max="8449" width="16.88671875" customWidth="1"/>
    <col min="8450" max="8450" width="6.77734375" customWidth="1"/>
    <col min="8451" max="8451" width="7.44140625" customWidth="1"/>
    <col min="8452" max="8452" width="11.44140625" customWidth="1"/>
    <col min="8453" max="8453" width="1.6640625" customWidth="1"/>
    <col min="8454" max="8454" width="9" customWidth="1"/>
    <col min="8455" max="8455" width="12.5546875" customWidth="1"/>
    <col min="8456" max="8456" width="1.6640625" customWidth="1"/>
    <col min="8457" max="8457" width="7.6640625" customWidth="1"/>
    <col min="8458" max="8458" width="11.5546875" customWidth="1"/>
    <col min="8460" max="8460" width="10.5546875" customWidth="1"/>
    <col min="8461" max="8461" width="1.6640625" customWidth="1"/>
    <col min="8462" max="8462" width="10.33203125" customWidth="1"/>
    <col min="8463" max="8463" width="8.6640625" customWidth="1"/>
    <col min="8705" max="8705" width="16.88671875" customWidth="1"/>
    <col min="8706" max="8706" width="6.77734375" customWidth="1"/>
    <col min="8707" max="8707" width="7.44140625" customWidth="1"/>
    <col min="8708" max="8708" width="11.44140625" customWidth="1"/>
    <col min="8709" max="8709" width="1.6640625" customWidth="1"/>
    <col min="8710" max="8710" width="9" customWidth="1"/>
    <col min="8711" max="8711" width="12.5546875" customWidth="1"/>
    <col min="8712" max="8712" width="1.6640625" customWidth="1"/>
    <col min="8713" max="8713" width="7.6640625" customWidth="1"/>
    <col min="8714" max="8714" width="11.5546875" customWidth="1"/>
    <col min="8716" max="8716" width="10.5546875" customWidth="1"/>
    <col min="8717" max="8717" width="1.6640625" customWidth="1"/>
    <col min="8718" max="8718" width="10.33203125" customWidth="1"/>
    <col min="8719" max="8719" width="8.6640625" customWidth="1"/>
    <col min="8961" max="8961" width="16.88671875" customWidth="1"/>
    <col min="8962" max="8962" width="6.77734375" customWidth="1"/>
    <col min="8963" max="8963" width="7.44140625" customWidth="1"/>
    <col min="8964" max="8964" width="11.44140625" customWidth="1"/>
    <col min="8965" max="8965" width="1.6640625" customWidth="1"/>
    <col min="8966" max="8966" width="9" customWidth="1"/>
    <col min="8967" max="8967" width="12.5546875" customWidth="1"/>
    <col min="8968" max="8968" width="1.6640625" customWidth="1"/>
    <col min="8969" max="8969" width="7.6640625" customWidth="1"/>
    <col min="8970" max="8970" width="11.5546875" customWidth="1"/>
    <col min="8972" max="8972" width="10.5546875" customWidth="1"/>
    <col min="8973" max="8973" width="1.6640625" customWidth="1"/>
    <col min="8974" max="8974" width="10.33203125" customWidth="1"/>
    <col min="8975" max="8975" width="8.6640625" customWidth="1"/>
    <col min="9217" max="9217" width="16.88671875" customWidth="1"/>
    <col min="9218" max="9218" width="6.77734375" customWidth="1"/>
    <col min="9219" max="9219" width="7.44140625" customWidth="1"/>
    <col min="9220" max="9220" width="11.44140625" customWidth="1"/>
    <col min="9221" max="9221" width="1.6640625" customWidth="1"/>
    <col min="9222" max="9222" width="9" customWidth="1"/>
    <col min="9223" max="9223" width="12.5546875" customWidth="1"/>
    <col min="9224" max="9224" width="1.6640625" customWidth="1"/>
    <col min="9225" max="9225" width="7.6640625" customWidth="1"/>
    <col min="9226" max="9226" width="11.5546875" customWidth="1"/>
    <col min="9228" max="9228" width="10.5546875" customWidth="1"/>
    <col min="9229" max="9229" width="1.6640625" customWidth="1"/>
    <col min="9230" max="9230" width="10.33203125" customWidth="1"/>
    <col min="9231" max="9231" width="8.6640625" customWidth="1"/>
    <col min="9473" max="9473" width="16.88671875" customWidth="1"/>
    <col min="9474" max="9474" width="6.77734375" customWidth="1"/>
    <col min="9475" max="9475" width="7.44140625" customWidth="1"/>
    <col min="9476" max="9476" width="11.44140625" customWidth="1"/>
    <col min="9477" max="9477" width="1.6640625" customWidth="1"/>
    <col min="9478" max="9478" width="9" customWidth="1"/>
    <col min="9479" max="9479" width="12.5546875" customWidth="1"/>
    <col min="9480" max="9480" width="1.6640625" customWidth="1"/>
    <col min="9481" max="9481" width="7.6640625" customWidth="1"/>
    <col min="9482" max="9482" width="11.5546875" customWidth="1"/>
    <col min="9484" max="9484" width="10.5546875" customWidth="1"/>
    <col min="9485" max="9485" width="1.6640625" customWidth="1"/>
    <col min="9486" max="9486" width="10.33203125" customWidth="1"/>
    <col min="9487" max="9487" width="8.6640625" customWidth="1"/>
    <col min="9729" max="9729" width="16.88671875" customWidth="1"/>
    <col min="9730" max="9730" width="6.77734375" customWidth="1"/>
    <col min="9731" max="9731" width="7.44140625" customWidth="1"/>
    <col min="9732" max="9732" width="11.44140625" customWidth="1"/>
    <col min="9733" max="9733" width="1.6640625" customWidth="1"/>
    <col min="9734" max="9734" width="9" customWidth="1"/>
    <col min="9735" max="9735" width="12.5546875" customWidth="1"/>
    <col min="9736" max="9736" width="1.6640625" customWidth="1"/>
    <col min="9737" max="9737" width="7.6640625" customWidth="1"/>
    <col min="9738" max="9738" width="11.5546875" customWidth="1"/>
    <col min="9740" max="9740" width="10.5546875" customWidth="1"/>
    <col min="9741" max="9741" width="1.6640625" customWidth="1"/>
    <col min="9742" max="9742" width="10.33203125" customWidth="1"/>
    <col min="9743" max="9743" width="8.6640625" customWidth="1"/>
    <col min="9985" max="9985" width="16.88671875" customWidth="1"/>
    <col min="9986" max="9986" width="6.77734375" customWidth="1"/>
    <col min="9987" max="9987" width="7.44140625" customWidth="1"/>
    <col min="9988" max="9988" width="11.44140625" customWidth="1"/>
    <col min="9989" max="9989" width="1.6640625" customWidth="1"/>
    <col min="9990" max="9990" width="9" customWidth="1"/>
    <col min="9991" max="9991" width="12.5546875" customWidth="1"/>
    <col min="9992" max="9992" width="1.6640625" customWidth="1"/>
    <col min="9993" max="9993" width="7.6640625" customWidth="1"/>
    <col min="9994" max="9994" width="11.5546875" customWidth="1"/>
    <col min="9996" max="9996" width="10.5546875" customWidth="1"/>
    <col min="9997" max="9997" width="1.6640625" customWidth="1"/>
    <col min="9998" max="9998" width="10.33203125" customWidth="1"/>
    <col min="9999" max="9999" width="8.6640625" customWidth="1"/>
    <col min="10241" max="10241" width="16.88671875" customWidth="1"/>
    <col min="10242" max="10242" width="6.77734375" customWidth="1"/>
    <col min="10243" max="10243" width="7.44140625" customWidth="1"/>
    <col min="10244" max="10244" width="11.44140625" customWidth="1"/>
    <col min="10245" max="10245" width="1.6640625" customWidth="1"/>
    <col min="10246" max="10246" width="9" customWidth="1"/>
    <col min="10247" max="10247" width="12.5546875" customWidth="1"/>
    <col min="10248" max="10248" width="1.6640625" customWidth="1"/>
    <col min="10249" max="10249" width="7.6640625" customWidth="1"/>
    <col min="10250" max="10250" width="11.5546875" customWidth="1"/>
    <col min="10252" max="10252" width="10.5546875" customWidth="1"/>
    <col min="10253" max="10253" width="1.6640625" customWidth="1"/>
    <col min="10254" max="10254" width="10.33203125" customWidth="1"/>
    <col min="10255" max="10255" width="8.6640625" customWidth="1"/>
    <col min="10497" max="10497" width="16.88671875" customWidth="1"/>
    <col min="10498" max="10498" width="6.77734375" customWidth="1"/>
    <col min="10499" max="10499" width="7.44140625" customWidth="1"/>
    <col min="10500" max="10500" width="11.44140625" customWidth="1"/>
    <col min="10501" max="10501" width="1.6640625" customWidth="1"/>
    <col min="10502" max="10502" width="9" customWidth="1"/>
    <col min="10503" max="10503" width="12.5546875" customWidth="1"/>
    <col min="10504" max="10504" width="1.6640625" customWidth="1"/>
    <col min="10505" max="10505" width="7.6640625" customWidth="1"/>
    <col min="10506" max="10506" width="11.5546875" customWidth="1"/>
    <col min="10508" max="10508" width="10.5546875" customWidth="1"/>
    <col min="10509" max="10509" width="1.6640625" customWidth="1"/>
    <col min="10510" max="10510" width="10.33203125" customWidth="1"/>
    <col min="10511" max="10511" width="8.6640625" customWidth="1"/>
    <col min="10753" max="10753" width="16.88671875" customWidth="1"/>
    <col min="10754" max="10754" width="6.77734375" customWidth="1"/>
    <col min="10755" max="10755" width="7.44140625" customWidth="1"/>
    <col min="10756" max="10756" width="11.44140625" customWidth="1"/>
    <col min="10757" max="10757" width="1.6640625" customWidth="1"/>
    <col min="10758" max="10758" width="9" customWidth="1"/>
    <col min="10759" max="10759" width="12.5546875" customWidth="1"/>
    <col min="10760" max="10760" width="1.6640625" customWidth="1"/>
    <col min="10761" max="10761" width="7.6640625" customWidth="1"/>
    <col min="10762" max="10762" width="11.5546875" customWidth="1"/>
    <col min="10764" max="10764" width="10.5546875" customWidth="1"/>
    <col min="10765" max="10765" width="1.6640625" customWidth="1"/>
    <col min="10766" max="10766" width="10.33203125" customWidth="1"/>
    <col min="10767" max="10767" width="8.6640625" customWidth="1"/>
    <col min="11009" max="11009" width="16.88671875" customWidth="1"/>
    <col min="11010" max="11010" width="6.77734375" customWidth="1"/>
    <col min="11011" max="11011" width="7.44140625" customWidth="1"/>
    <col min="11012" max="11012" width="11.44140625" customWidth="1"/>
    <col min="11013" max="11013" width="1.6640625" customWidth="1"/>
    <col min="11014" max="11014" width="9" customWidth="1"/>
    <col min="11015" max="11015" width="12.5546875" customWidth="1"/>
    <col min="11016" max="11016" width="1.6640625" customWidth="1"/>
    <col min="11017" max="11017" width="7.6640625" customWidth="1"/>
    <col min="11018" max="11018" width="11.5546875" customWidth="1"/>
    <col min="11020" max="11020" width="10.5546875" customWidth="1"/>
    <col min="11021" max="11021" width="1.6640625" customWidth="1"/>
    <col min="11022" max="11022" width="10.33203125" customWidth="1"/>
    <col min="11023" max="11023" width="8.6640625" customWidth="1"/>
    <col min="11265" max="11265" width="16.88671875" customWidth="1"/>
    <col min="11266" max="11266" width="6.77734375" customWidth="1"/>
    <col min="11267" max="11267" width="7.44140625" customWidth="1"/>
    <col min="11268" max="11268" width="11.44140625" customWidth="1"/>
    <col min="11269" max="11269" width="1.6640625" customWidth="1"/>
    <col min="11270" max="11270" width="9" customWidth="1"/>
    <col min="11271" max="11271" width="12.5546875" customWidth="1"/>
    <col min="11272" max="11272" width="1.6640625" customWidth="1"/>
    <col min="11273" max="11273" width="7.6640625" customWidth="1"/>
    <col min="11274" max="11274" width="11.5546875" customWidth="1"/>
    <col min="11276" max="11276" width="10.5546875" customWidth="1"/>
    <col min="11277" max="11277" width="1.6640625" customWidth="1"/>
    <col min="11278" max="11278" width="10.33203125" customWidth="1"/>
    <col min="11279" max="11279" width="8.6640625" customWidth="1"/>
    <col min="11521" max="11521" width="16.88671875" customWidth="1"/>
    <col min="11522" max="11522" width="6.77734375" customWidth="1"/>
    <col min="11523" max="11523" width="7.44140625" customWidth="1"/>
    <col min="11524" max="11524" width="11.44140625" customWidth="1"/>
    <col min="11525" max="11525" width="1.6640625" customWidth="1"/>
    <col min="11526" max="11526" width="9" customWidth="1"/>
    <col min="11527" max="11527" width="12.5546875" customWidth="1"/>
    <col min="11528" max="11528" width="1.6640625" customWidth="1"/>
    <col min="11529" max="11529" width="7.6640625" customWidth="1"/>
    <col min="11530" max="11530" width="11.5546875" customWidth="1"/>
    <col min="11532" max="11532" width="10.5546875" customWidth="1"/>
    <col min="11533" max="11533" width="1.6640625" customWidth="1"/>
    <col min="11534" max="11534" width="10.33203125" customWidth="1"/>
    <col min="11535" max="11535" width="8.6640625" customWidth="1"/>
    <col min="11777" max="11777" width="16.88671875" customWidth="1"/>
    <col min="11778" max="11778" width="6.77734375" customWidth="1"/>
    <col min="11779" max="11779" width="7.44140625" customWidth="1"/>
    <col min="11780" max="11780" width="11.44140625" customWidth="1"/>
    <col min="11781" max="11781" width="1.6640625" customWidth="1"/>
    <col min="11782" max="11782" width="9" customWidth="1"/>
    <col min="11783" max="11783" width="12.5546875" customWidth="1"/>
    <col min="11784" max="11784" width="1.6640625" customWidth="1"/>
    <col min="11785" max="11785" width="7.6640625" customWidth="1"/>
    <col min="11786" max="11786" width="11.5546875" customWidth="1"/>
    <col min="11788" max="11788" width="10.5546875" customWidth="1"/>
    <col min="11789" max="11789" width="1.6640625" customWidth="1"/>
    <col min="11790" max="11790" width="10.33203125" customWidth="1"/>
    <col min="11791" max="11791" width="8.6640625" customWidth="1"/>
    <col min="12033" max="12033" width="16.88671875" customWidth="1"/>
    <col min="12034" max="12034" width="6.77734375" customWidth="1"/>
    <col min="12035" max="12035" width="7.44140625" customWidth="1"/>
    <col min="12036" max="12036" width="11.44140625" customWidth="1"/>
    <col min="12037" max="12037" width="1.6640625" customWidth="1"/>
    <col min="12038" max="12038" width="9" customWidth="1"/>
    <col min="12039" max="12039" width="12.5546875" customWidth="1"/>
    <col min="12040" max="12040" width="1.6640625" customWidth="1"/>
    <col min="12041" max="12041" width="7.6640625" customWidth="1"/>
    <col min="12042" max="12042" width="11.5546875" customWidth="1"/>
    <col min="12044" max="12044" width="10.5546875" customWidth="1"/>
    <col min="12045" max="12045" width="1.6640625" customWidth="1"/>
    <col min="12046" max="12046" width="10.33203125" customWidth="1"/>
    <col min="12047" max="12047" width="8.6640625" customWidth="1"/>
    <col min="12289" max="12289" width="16.88671875" customWidth="1"/>
    <col min="12290" max="12290" width="6.77734375" customWidth="1"/>
    <col min="12291" max="12291" width="7.44140625" customWidth="1"/>
    <col min="12292" max="12292" width="11.44140625" customWidth="1"/>
    <col min="12293" max="12293" width="1.6640625" customWidth="1"/>
    <col min="12294" max="12294" width="9" customWidth="1"/>
    <col min="12295" max="12295" width="12.5546875" customWidth="1"/>
    <col min="12296" max="12296" width="1.6640625" customWidth="1"/>
    <col min="12297" max="12297" width="7.6640625" customWidth="1"/>
    <col min="12298" max="12298" width="11.5546875" customWidth="1"/>
    <col min="12300" max="12300" width="10.5546875" customWidth="1"/>
    <col min="12301" max="12301" width="1.6640625" customWidth="1"/>
    <col min="12302" max="12302" width="10.33203125" customWidth="1"/>
    <col min="12303" max="12303" width="8.6640625" customWidth="1"/>
    <col min="12545" max="12545" width="16.88671875" customWidth="1"/>
    <col min="12546" max="12546" width="6.77734375" customWidth="1"/>
    <col min="12547" max="12547" width="7.44140625" customWidth="1"/>
    <col min="12548" max="12548" width="11.44140625" customWidth="1"/>
    <col min="12549" max="12549" width="1.6640625" customWidth="1"/>
    <col min="12550" max="12550" width="9" customWidth="1"/>
    <col min="12551" max="12551" width="12.5546875" customWidth="1"/>
    <col min="12552" max="12552" width="1.6640625" customWidth="1"/>
    <col min="12553" max="12553" width="7.6640625" customWidth="1"/>
    <col min="12554" max="12554" width="11.5546875" customWidth="1"/>
    <col min="12556" max="12556" width="10.5546875" customWidth="1"/>
    <col min="12557" max="12557" width="1.6640625" customWidth="1"/>
    <col min="12558" max="12558" width="10.33203125" customWidth="1"/>
    <col min="12559" max="12559" width="8.6640625" customWidth="1"/>
    <col min="12801" max="12801" width="16.88671875" customWidth="1"/>
    <col min="12802" max="12802" width="6.77734375" customWidth="1"/>
    <col min="12803" max="12803" width="7.44140625" customWidth="1"/>
    <col min="12804" max="12804" width="11.44140625" customWidth="1"/>
    <col min="12805" max="12805" width="1.6640625" customWidth="1"/>
    <col min="12806" max="12806" width="9" customWidth="1"/>
    <col min="12807" max="12807" width="12.5546875" customWidth="1"/>
    <col min="12808" max="12808" width="1.6640625" customWidth="1"/>
    <col min="12809" max="12809" width="7.6640625" customWidth="1"/>
    <col min="12810" max="12810" width="11.5546875" customWidth="1"/>
    <col min="12812" max="12812" width="10.5546875" customWidth="1"/>
    <col min="12813" max="12813" width="1.6640625" customWidth="1"/>
    <col min="12814" max="12814" width="10.33203125" customWidth="1"/>
    <col min="12815" max="12815" width="8.6640625" customWidth="1"/>
    <col min="13057" max="13057" width="16.88671875" customWidth="1"/>
    <col min="13058" max="13058" width="6.77734375" customWidth="1"/>
    <col min="13059" max="13059" width="7.44140625" customWidth="1"/>
    <col min="13060" max="13060" width="11.44140625" customWidth="1"/>
    <col min="13061" max="13061" width="1.6640625" customWidth="1"/>
    <col min="13062" max="13062" width="9" customWidth="1"/>
    <col min="13063" max="13063" width="12.5546875" customWidth="1"/>
    <col min="13064" max="13064" width="1.6640625" customWidth="1"/>
    <col min="13065" max="13065" width="7.6640625" customWidth="1"/>
    <col min="13066" max="13066" width="11.5546875" customWidth="1"/>
    <col min="13068" max="13068" width="10.5546875" customWidth="1"/>
    <col min="13069" max="13069" width="1.6640625" customWidth="1"/>
    <col min="13070" max="13070" width="10.33203125" customWidth="1"/>
    <col min="13071" max="13071" width="8.6640625" customWidth="1"/>
    <col min="13313" max="13313" width="16.88671875" customWidth="1"/>
    <col min="13314" max="13314" width="6.77734375" customWidth="1"/>
    <col min="13315" max="13315" width="7.44140625" customWidth="1"/>
    <col min="13316" max="13316" width="11.44140625" customWidth="1"/>
    <col min="13317" max="13317" width="1.6640625" customWidth="1"/>
    <col min="13318" max="13318" width="9" customWidth="1"/>
    <col min="13319" max="13319" width="12.5546875" customWidth="1"/>
    <col min="13320" max="13320" width="1.6640625" customWidth="1"/>
    <col min="13321" max="13321" width="7.6640625" customWidth="1"/>
    <col min="13322" max="13322" width="11.5546875" customWidth="1"/>
    <col min="13324" max="13324" width="10.5546875" customWidth="1"/>
    <col min="13325" max="13325" width="1.6640625" customWidth="1"/>
    <col min="13326" max="13326" width="10.33203125" customWidth="1"/>
    <col min="13327" max="13327" width="8.6640625" customWidth="1"/>
    <col min="13569" max="13569" width="16.88671875" customWidth="1"/>
    <col min="13570" max="13570" width="6.77734375" customWidth="1"/>
    <col min="13571" max="13571" width="7.44140625" customWidth="1"/>
    <col min="13572" max="13572" width="11.44140625" customWidth="1"/>
    <col min="13573" max="13573" width="1.6640625" customWidth="1"/>
    <col min="13574" max="13574" width="9" customWidth="1"/>
    <col min="13575" max="13575" width="12.5546875" customWidth="1"/>
    <col min="13576" max="13576" width="1.6640625" customWidth="1"/>
    <col min="13577" max="13577" width="7.6640625" customWidth="1"/>
    <col min="13578" max="13578" width="11.5546875" customWidth="1"/>
    <col min="13580" max="13580" width="10.5546875" customWidth="1"/>
    <col min="13581" max="13581" width="1.6640625" customWidth="1"/>
    <col min="13582" max="13582" width="10.33203125" customWidth="1"/>
    <col min="13583" max="13583" width="8.6640625" customWidth="1"/>
    <col min="13825" max="13825" width="16.88671875" customWidth="1"/>
    <col min="13826" max="13826" width="6.77734375" customWidth="1"/>
    <col min="13827" max="13827" width="7.44140625" customWidth="1"/>
    <col min="13828" max="13828" width="11.44140625" customWidth="1"/>
    <col min="13829" max="13829" width="1.6640625" customWidth="1"/>
    <col min="13830" max="13830" width="9" customWidth="1"/>
    <col min="13831" max="13831" width="12.5546875" customWidth="1"/>
    <col min="13832" max="13832" width="1.6640625" customWidth="1"/>
    <col min="13833" max="13833" width="7.6640625" customWidth="1"/>
    <col min="13834" max="13834" width="11.5546875" customWidth="1"/>
    <col min="13836" max="13836" width="10.5546875" customWidth="1"/>
    <col min="13837" max="13837" width="1.6640625" customWidth="1"/>
    <col min="13838" max="13838" width="10.33203125" customWidth="1"/>
    <col min="13839" max="13839" width="8.6640625" customWidth="1"/>
    <col min="14081" max="14081" width="16.88671875" customWidth="1"/>
    <col min="14082" max="14082" width="6.77734375" customWidth="1"/>
    <col min="14083" max="14083" width="7.44140625" customWidth="1"/>
    <col min="14084" max="14084" width="11.44140625" customWidth="1"/>
    <col min="14085" max="14085" width="1.6640625" customWidth="1"/>
    <col min="14086" max="14086" width="9" customWidth="1"/>
    <col min="14087" max="14087" width="12.5546875" customWidth="1"/>
    <col min="14088" max="14088" width="1.6640625" customWidth="1"/>
    <col min="14089" max="14089" width="7.6640625" customWidth="1"/>
    <col min="14090" max="14090" width="11.5546875" customWidth="1"/>
    <col min="14092" max="14092" width="10.5546875" customWidth="1"/>
    <col min="14093" max="14093" width="1.6640625" customWidth="1"/>
    <col min="14094" max="14094" width="10.33203125" customWidth="1"/>
    <col min="14095" max="14095" width="8.6640625" customWidth="1"/>
    <col min="14337" max="14337" width="16.88671875" customWidth="1"/>
    <col min="14338" max="14338" width="6.77734375" customWidth="1"/>
    <col min="14339" max="14339" width="7.44140625" customWidth="1"/>
    <col min="14340" max="14340" width="11.44140625" customWidth="1"/>
    <col min="14341" max="14341" width="1.6640625" customWidth="1"/>
    <col min="14342" max="14342" width="9" customWidth="1"/>
    <col min="14343" max="14343" width="12.5546875" customWidth="1"/>
    <col min="14344" max="14344" width="1.6640625" customWidth="1"/>
    <col min="14345" max="14345" width="7.6640625" customWidth="1"/>
    <col min="14346" max="14346" width="11.5546875" customWidth="1"/>
    <col min="14348" max="14348" width="10.5546875" customWidth="1"/>
    <col min="14349" max="14349" width="1.6640625" customWidth="1"/>
    <col min="14350" max="14350" width="10.33203125" customWidth="1"/>
    <col min="14351" max="14351" width="8.6640625" customWidth="1"/>
    <col min="14593" max="14593" width="16.88671875" customWidth="1"/>
    <col min="14594" max="14594" width="6.77734375" customWidth="1"/>
    <col min="14595" max="14595" width="7.44140625" customWidth="1"/>
    <col min="14596" max="14596" width="11.44140625" customWidth="1"/>
    <col min="14597" max="14597" width="1.6640625" customWidth="1"/>
    <col min="14598" max="14598" width="9" customWidth="1"/>
    <col min="14599" max="14599" width="12.5546875" customWidth="1"/>
    <col min="14600" max="14600" width="1.6640625" customWidth="1"/>
    <col min="14601" max="14601" width="7.6640625" customWidth="1"/>
    <col min="14602" max="14602" width="11.5546875" customWidth="1"/>
    <col min="14604" max="14604" width="10.5546875" customWidth="1"/>
    <col min="14605" max="14605" width="1.6640625" customWidth="1"/>
    <col min="14606" max="14606" width="10.33203125" customWidth="1"/>
    <col min="14607" max="14607" width="8.6640625" customWidth="1"/>
    <col min="14849" max="14849" width="16.88671875" customWidth="1"/>
    <col min="14850" max="14850" width="6.77734375" customWidth="1"/>
    <col min="14851" max="14851" width="7.44140625" customWidth="1"/>
    <col min="14852" max="14852" width="11.44140625" customWidth="1"/>
    <col min="14853" max="14853" width="1.6640625" customWidth="1"/>
    <col min="14854" max="14854" width="9" customWidth="1"/>
    <col min="14855" max="14855" width="12.5546875" customWidth="1"/>
    <col min="14856" max="14856" width="1.6640625" customWidth="1"/>
    <col min="14857" max="14857" width="7.6640625" customWidth="1"/>
    <col min="14858" max="14858" width="11.5546875" customWidth="1"/>
    <col min="14860" max="14860" width="10.5546875" customWidth="1"/>
    <col min="14861" max="14861" width="1.6640625" customWidth="1"/>
    <col min="14862" max="14862" width="10.33203125" customWidth="1"/>
    <col min="14863" max="14863" width="8.6640625" customWidth="1"/>
    <col min="15105" max="15105" width="16.88671875" customWidth="1"/>
    <col min="15106" max="15106" width="6.77734375" customWidth="1"/>
    <col min="15107" max="15107" width="7.44140625" customWidth="1"/>
    <col min="15108" max="15108" width="11.44140625" customWidth="1"/>
    <col min="15109" max="15109" width="1.6640625" customWidth="1"/>
    <col min="15110" max="15110" width="9" customWidth="1"/>
    <col min="15111" max="15111" width="12.5546875" customWidth="1"/>
    <col min="15112" max="15112" width="1.6640625" customWidth="1"/>
    <col min="15113" max="15113" width="7.6640625" customWidth="1"/>
    <col min="15114" max="15114" width="11.5546875" customWidth="1"/>
    <col min="15116" max="15116" width="10.5546875" customWidth="1"/>
    <col min="15117" max="15117" width="1.6640625" customWidth="1"/>
    <col min="15118" max="15118" width="10.33203125" customWidth="1"/>
    <col min="15119" max="15119" width="8.6640625" customWidth="1"/>
    <col min="15361" max="15361" width="16.88671875" customWidth="1"/>
    <col min="15362" max="15362" width="6.77734375" customWidth="1"/>
    <col min="15363" max="15363" width="7.44140625" customWidth="1"/>
    <col min="15364" max="15364" width="11.44140625" customWidth="1"/>
    <col min="15365" max="15365" width="1.6640625" customWidth="1"/>
    <col min="15366" max="15366" width="9" customWidth="1"/>
    <col min="15367" max="15367" width="12.5546875" customWidth="1"/>
    <col min="15368" max="15368" width="1.6640625" customWidth="1"/>
    <col min="15369" max="15369" width="7.6640625" customWidth="1"/>
    <col min="15370" max="15370" width="11.5546875" customWidth="1"/>
    <col min="15372" max="15372" width="10.5546875" customWidth="1"/>
    <col min="15373" max="15373" width="1.6640625" customWidth="1"/>
    <col min="15374" max="15374" width="10.33203125" customWidth="1"/>
    <col min="15375" max="15375" width="8.6640625" customWidth="1"/>
    <col min="15617" max="15617" width="16.88671875" customWidth="1"/>
    <col min="15618" max="15618" width="6.77734375" customWidth="1"/>
    <col min="15619" max="15619" width="7.44140625" customWidth="1"/>
    <col min="15620" max="15620" width="11.44140625" customWidth="1"/>
    <col min="15621" max="15621" width="1.6640625" customWidth="1"/>
    <col min="15622" max="15622" width="9" customWidth="1"/>
    <col min="15623" max="15623" width="12.5546875" customWidth="1"/>
    <col min="15624" max="15624" width="1.6640625" customWidth="1"/>
    <col min="15625" max="15625" width="7.6640625" customWidth="1"/>
    <col min="15626" max="15626" width="11.5546875" customWidth="1"/>
    <col min="15628" max="15628" width="10.5546875" customWidth="1"/>
    <col min="15629" max="15629" width="1.6640625" customWidth="1"/>
    <col min="15630" max="15630" width="10.33203125" customWidth="1"/>
    <col min="15631" max="15631" width="8.6640625" customWidth="1"/>
    <col min="15873" max="15873" width="16.88671875" customWidth="1"/>
    <col min="15874" max="15874" width="6.77734375" customWidth="1"/>
    <col min="15875" max="15875" width="7.44140625" customWidth="1"/>
    <col min="15876" max="15876" width="11.44140625" customWidth="1"/>
    <col min="15877" max="15877" width="1.6640625" customWidth="1"/>
    <col min="15878" max="15878" width="9" customWidth="1"/>
    <col min="15879" max="15879" width="12.5546875" customWidth="1"/>
    <col min="15880" max="15880" width="1.6640625" customWidth="1"/>
    <col min="15881" max="15881" width="7.6640625" customWidth="1"/>
    <col min="15882" max="15882" width="11.5546875" customWidth="1"/>
    <col min="15884" max="15884" width="10.5546875" customWidth="1"/>
    <col min="15885" max="15885" width="1.6640625" customWidth="1"/>
    <col min="15886" max="15886" width="10.33203125" customWidth="1"/>
    <col min="15887" max="15887" width="8.6640625" customWidth="1"/>
    <col min="16129" max="16129" width="16.88671875" customWidth="1"/>
    <col min="16130" max="16130" width="6.77734375" customWidth="1"/>
    <col min="16131" max="16131" width="7.44140625" customWidth="1"/>
    <col min="16132" max="16132" width="11.44140625" customWidth="1"/>
    <col min="16133" max="16133" width="1.6640625" customWidth="1"/>
    <col min="16134" max="16134" width="9" customWidth="1"/>
    <col min="16135" max="16135" width="12.5546875" customWidth="1"/>
    <col min="16136" max="16136" width="1.6640625" customWidth="1"/>
    <col min="16137" max="16137" width="7.6640625" customWidth="1"/>
    <col min="16138" max="16138" width="11.5546875" customWidth="1"/>
    <col min="16140" max="16140" width="10.5546875" customWidth="1"/>
    <col min="16141" max="16141" width="1.6640625" customWidth="1"/>
    <col min="16142" max="16142" width="10.33203125" customWidth="1"/>
    <col min="16143" max="16143" width="8.6640625" customWidth="1"/>
  </cols>
  <sheetData>
    <row r="1" spans="1:17" x14ac:dyDescent="0.3">
      <c r="A1" s="185" t="s">
        <v>64</v>
      </c>
      <c r="B1" s="18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B4" s="186"/>
      <c r="C4" s="186"/>
      <c r="E4" s="2"/>
      <c r="F4" s="2"/>
      <c r="G4" s="186"/>
      <c r="H4" s="2"/>
      <c r="I4" s="186"/>
      <c r="J4" s="186"/>
      <c r="K4" s="186"/>
      <c r="L4" s="2"/>
      <c r="M4" s="2"/>
      <c r="N4" s="186"/>
      <c r="O4" s="186"/>
      <c r="P4" s="2"/>
      <c r="Q4" s="2"/>
    </row>
    <row r="5" spans="1:17" x14ac:dyDescent="0.3">
      <c r="A5" s="139" t="s">
        <v>1</v>
      </c>
      <c r="B5" s="187" t="s">
        <v>53</v>
      </c>
      <c r="C5" s="187" t="s">
        <v>53</v>
      </c>
      <c r="D5" s="6" t="s">
        <v>2</v>
      </c>
      <c r="E5" s="7"/>
      <c r="F5" s="141" t="s">
        <v>3</v>
      </c>
      <c r="G5" s="142"/>
      <c r="H5" s="5"/>
      <c r="I5" s="8"/>
      <c r="J5" s="9" t="s">
        <v>4</v>
      </c>
      <c r="K5" s="143" t="s">
        <v>3</v>
      </c>
      <c r="L5" s="144"/>
      <c r="M5" s="5"/>
      <c r="N5" s="10" t="s">
        <v>5</v>
      </c>
      <c r="O5" s="188" t="s">
        <v>6</v>
      </c>
      <c r="P5" s="189"/>
      <c r="Q5" s="2"/>
    </row>
    <row r="6" spans="1:17" x14ac:dyDescent="0.3">
      <c r="A6" s="140"/>
      <c r="B6" s="190" t="s">
        <v>54</v>
      </c>
      <c r="C6" s="190" t="s">
        <v>55</v>
      </c>
      <c r="D6" s="12" t="s">
        <v>8</v>
      </c>
      <c r="E6" s="7"/>
      <c r="F6" s="145" t="s">
        <v>9</v>
      </c>
      <c r="G6" s="146"/>
      <c r="H6" s="5"/>
      <c r="I6" s="13" t="s">
        <v>10</v>
      </c>
      <c r="J6" s="13" t="s">
        <v>11</v>
      </c>
      <c r="K6" s="147" t="s">
        <v>12</v>
      </c>
      <c r="L6" s="148"/>
      <c r="M6" s="5"/>
      <c r="N6" s="14" t="s">
        <v>13</v>
      </c>
      <c r="O6" s="191" t="s">
        <v>14</v>
      </c>
      <c r="P6" s="189"/>
      <c r="Q6" s="2"/>
    </row>
    <row r="7" spans="1:17" x14ac:dyDescent="0.3">
      <c r="A7" s="16" t="s">
        <v>15</v>
      </c>
      <c r="B7" s="192">
        <v>8</v>
      </c>
      <c r="C7" s="63">
        <f>B7/27</f>
        <v>0.29629629629629628</v>
      </c>
      <c r="D7" s="18">
        <f>3/B7</f>
        <v>0.375</v>
      </c>
      <c r="E7" s="19"/>
      <c r="F7" s="136">
        <v>3</v>
      </c>
      <c r="G7" s="137"/>
      <c r="H7" s="20"/>
      <c r="I7" s="18">
        <f>5/B7</f>
        <v>0.625</v>
      </c>
      <c r="J7" s="18">
        <v>0.4</v>
      </c>
      <c r="K7" s="125">
        <v>2</v>
      </c>
      <c r="L7" s="126"/>
      <c r="M7" s="20"/>
      <c r="N7" s="73" t="s">
        <v>20</v>
      </c>
      <c r="O7" s="73">
        <v>2.9</v>
      </c>
      <c r="P7" s="189"/>
      <c r="Q7" s="2"/>
    </row>
    <row r="8" spans="1:17" x14ac:dyDescent="0.3">
      <c r="A8" s="22" t="s">
        <v>16</v>
      </c>
      <c r="B8" s="192">
        <v>3</v>
      </c>
      <c r="C8" s="193">
        <f>B8/16</f>
        <v>0.1875</v>
      </c>
      <c r="D8" s="118" t="s">
        <v>20</v>
      </c>
      <c r="E8" s="19"/>
      <c r="F8" s="134" t="s">
        <v>20</v>
      </c>
      <c r="G8" s="135"/>
      <c r="H8" s="20"/>
      <c r="I8" s="25">
        <f>3/B8</f>
        <v>1</v>
      </c>
      <c r="J8" s="25">
        <v>0.66666666666666663</v>
      </c>
      <c r="K8" s="130">
        <v>2</v>
      </c>
      <c r="L8" s="130"/>
      <c r="M8" s="20"/>
      <c r="N8" s="118" t="s">
        <v>20</v>
      </c>
      <c r="O8" s="80">
        <v>2.2999999999999998</v>
      </c>
      <c r="P8" s="189"/>
      <c r="Q8" s="2"/>
    </row>
    <row r="9" spans="1:17" x14ac:dyDescent="0.3">
      <c r="A9" s="16" t="s">
        <v>17</v>
      </c>
      <c r="B9" s="192">
        <v>5</v>
      </c>
      <c r="C9" s="63">
        <f>B9/21</f>
        <v>0.23809523809523808</v>
      </c>
      <c r="D9" s="18">
        <f>3/B9</f>
        <v>0.6</v>
      </c>
      <c r="E9" s="19"/>
      <c r="F9" s="136">
        <v>2.67</v>
      </c>
      <c r="G9" s="137"/>
      <c r="H9" s="20"/>
      <c r="I9" s="27">
        <f>2/B9</f>
        <v>0.4</v>
      </c>
      <c r="J9" s="27">
        <v>1</v>
      </c>
      <c r="K9" s="138">
        <v>4</v>
      </c>
      <c r="L9" s="138"/>
      <c r="M9" s="20"/>
      <c r="N9" s="73" t="s">
        <v>20</v>
      </c>
      <c r="O9" s="73">
        <v>3.2</v>
      </c>
      <c r="P9" s="189"/>
      <c r="Q9" s="2"/>
    </row>
    <row r="10" spans="1:17" x14ac:dyDescent="0.3">
      <c r="A10" s="22" t="s">
        <v>18</v>
      </c>
      <c r="B10" s="192">
        <v>5</v>
      </c>
      <c r="C10" s="193">
        <f>B10/24</f>
        <v>0.20833333333333334</v>
      </c>
      <c r="D10" s="25">
        <f>1/B10</f>
        <v>0.2</v>
      </c>
      <c r="E10" s="19"/>
      <c r="F10" s="134">
        <v>1</v>
      </c>
      <c r="G10" s="135"/>
      <c r="H10" s="20"/>
      <c r="I10" s="25">
        <f>4/B10</f>
        <v>0.8</v>
      </c>
      <c r="J10" s="25">
        <v>1</v>
      </c>
      <c r="K10" s="194">
        <v>2.5</v>
      </c>
      <c r="L10" s="130"/>
      <c r="M10" s="20"/>
      <c r="N10" s="118" t="s">
        <v>20</v>
      </c>
      <c r="O10" s="80">
        <v>3.4</v>
      </c>
      <c r="P10" s="189"/>
      <c r="Q10" s="2"/>
    </row>
    <row r="11" spans="1:17" x14ac:dyDescent="0.3">
      <c r="A11" s="16" t="s">
        <v>19</v>
      </c>
      <c r="B11" s="192">
        <v>2</v>
      </c>
      <c r="C11" s="63">
        <f>B11/13</f>
        <v>0.15384615384615385</v>
      </c>
      <c r="D11" s="25">
        <f>1/B11</f>
        <v>0.5</v>
      </c>
      <c r="E11" s="19"/>
      <c r="F11" s="125">
        <v>4</v>
      </c>
      <c r="G11" s="126"/>
      <c r="H11" s="20"/>
      <c r="I11" s="202">
        <f>1/B11</f>
        <v>0.5</v>
      </c>
      <c r="J11" s="202">
        <v>1</v>
      </c>
      <c r="K11" s="125">
        <v>3</v>
      </c>
      <c r="L11" s="126"/>
      <c r="M11" s="20"/>
      <c r="N11" s="73" t="s">
        <v>20</v>
      </c>
      <c r="O11" s="73">
        <v>3.5</v>
      </c>
      <c r="P11" s="189"/>
      <c r="Q11" s="2"/>
    </row>
    <row r="12" spans="1:17" x14ac:dyDescent="0.3">
      <c r="A12" s="22" t="s">
        <v>57</v>
      </c>
      <c r="B12" s="192">
        <v>3</v>
      </c>
      <c r="C12" s="193">
        <f>B12/5</f>
        <v>0.6</v>
      </c>
      <c r="D12" s="25">
        <f>1/B12</f>
        <v>0.33333333333333331</v>
      </c>
      <c r="E12" s="19"/>
      <c r="F12" s="128">
        <v>4</v>
      </c>
      <c r="G12" s="129"/>
      <c r="H12" s="20"/>
      <c r="I12" s="25">
        <f>2/B12</f>
        <v>0.66666666666666663</v>
      </c>
      <c r="J12" s="203">
        <v>0.5</v>
      </c>
      <c r="K12" s="130">
        <v>3.5</v>
      </c>
      <c r="L12" s="130"/>
      <c r="M12" s="20"/>
      <c r="N12" s="118" t="s">
        <v>20</v>
      </c>
      <c r="O12" s="80">
        <v>3.67</v>
      </c>
      <c r="P12" s="189"/>
      <c r="Q12" s="2"/>
    </row>
    <row r="13" spans="1:17" x14ac:dyDescent="0.3">
      <c r="A13" s="28" t="s">
        <v>21</v>
      </c>
      <c r="B13" s="192">
        <v>4</v>
      </c>
      <c r="C13" s="197">
        <f>B13/20</f>
        <v>0.2</v>
      </c>
      <c r="D13" s="30">
        <f>3/B13</f>
        <v>0.75</v>
      </c>
      <c r="E13" s="19"/>
      <c r="F13" s="131">
        <v>4</v>
      </c>
      <c r="G13" s="132"/>
      <c r="H13" s="20"/>
      <c r="I13" s="30">
        <f>1/B13</f>
        <v>0.25</v>
      </c>
      <c r="J13" s="30">
        <v>1</v>
      </c>
      <c r="K13" s="125">
        <v>4</v>
      </c>
      <c r="L13" s="126"/>
      <c r="M13" s="20"/>
      <c r="N13" s="73" t="s">
        <v>20</v>
      </c>
      <c r="O13" s="73">
        <v>4</v>
      </c>
      <c r="P13" s="189"/>
      <c r="Q13" s="2"/>
    </row>
    <row r="14" spans="1:17" x14ac:dyDescent="0.3">
      <c r="A14" s="32" t="s">
        <v>22</v>
      </c>
      <c r="B14" s="33">
        <v>30</v>
      </c>
      <c r="C14" s="198">
        <f>B14/126</f>
        <v>0.23809523809523808</v>
      </c>
      <c r="D14" s="34">
        <f>12/B14</f>
        <v>0.4</v>
      </c>
      <c r="E14" s="33"/>
      <c r="F14" s="33"/>
      <c r="G14" s="35">
        <v>3.1665999999999999</v>
      </c>
      <c r="H14" s="33"/>
      <c r="I14" s="34">
        <f>18/B14</f>
        <v>0.6</v>
      </c>
      <c r="J14" s="34">
        <v>0.72222222222222221</v>
      </c>
      <c r="K14" s="33"/>
      <c r="L14" s="35">
        <v>2.7</v>
      </c>
      <c r="M14" s="33"/>
      <c r="N14" s="118" t="s">
        <v>20</v>
      </c>
      <c r="O14" s="80">
        <v>3.2</v>
      </c>
      <c r="P14" s="189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"/>
      <c r="E16" s="2"/>
      <c r="F16" s="2"/>
      <c r="H16" s="2"/>
      <c r="K16" s="2"/>
      <c r="M16" s="2"/>
      <c r="N16" s="2"/>
      <c r="O16" s="2"/>
      <c r="P16" s="2"/>
      <c r="Q16" s="2"/>
    </row>
    <row r="17" spans="1:17" x14ac:dyDescent="0.3">
      <c r="A17" s="5" t="s">
        <v>58</v>
      </c>
      <c r="B17" s="5">
        <v>126</v>
      </c>
      <c r="C17" s="2"/>
      <c r="D17" s="2"/>
      <c r="E17" s="2"/>
      <c r="F17" s="2"/>
      <c r="G17" s="2"/>
      <c r="H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38" t="s">
        <v>59</v>
      </c>
      <c r="B18" s="5">
        <v>0</v>
      </c>
      <c r="C18" s="2"/>
      <c r="G18" s="2"/>
      <c r="H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" t="s">
        <v>60</v>
      </c>
      <c r="B19" s="5">
        <v>126</v>
      </c>
      <c r="C19" s="2"/>
      <c r="G19" s="2"/>
      <c r="H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" t="s">
        <v>61</v>
      </c>
      <c r="B20" s="5">
        <v>30</v>
      </c>
      <c r="C20" s="2"/>
      <c r="G20" s="2"/>
      <c r="H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5" t="s">
        <v>62</v>
      </c>
      <c r="B21" s="200">
        <f>B20/B19</f>
        <v>0.23809523809523808</v>
      </c>
      <c r="C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"/>
      <c r="B22" s="5"/>
      <c r="C22" s="2"/>
      <c r="G22" s="2"/>
      <c r="H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5"/>
      <c r="B23" s="5"/>
      <c r="C23" s="2"/>
      <c r="G23" s="2"/>
      <c r="H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38" t="s">
        <v>25</v>
      </c>
      <c r="B24" s="2"/>
      <c r="C24" s="2"/>
      <c r="D24" s="2"/>
      <c r="E24" s="2"/>
      <c r="F24" s="2"/>
      <c r="G24" s="2"/>
      <c r="H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38" t="s">
        <v>26</v>
      </c>
      <c r="B25" s="5"/>
      <c r="C25" s="5">
        <v>4</v>
      </c>
      <c r="D25" s="2"/>
      <c r="E25" s="2"/>
      <c r="F25" s="2"/>
      <c r="G25" s="2"/>
      <c r="H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8" t="s">
        <v>27</v>
      </c>
      <c r="B26" s="5"/>
      <c r="C26" s="5">
        <v>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8" t="s">
        <v>28</v>
      </c>
      <c r="B27" s="5"/>
      <c r="C27" s="5">
        <v>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38" t="s">
        <v>29</v>
      </c>
      <c r="B28" s="5"/>
      <c r="C28" s="5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38" t="s">
        <v>63</v>
      </c>
      <c r="B29" s="5"/>
      <c r="C29" s="201" t="s">
        <v>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20">
    <mergeCell ref="F13:G13"/>
    <mergeCell ref="K13:L13"/>
    <mergeCell ref="F10:G10"/>
    <mergeCell ref="K10:L10"/>
    <mergeCell ref="F11:G11"/>
    <mergeCell ref="K11:L11"/>
    <mergeCell ref="F12:G12"/>
    <mergeCell ref="K12:L12"/>
    <mergeCell ref="F7:G7"/>
    <mergeCell ref="K7:L7"/>
    <mergeCell ref="F8:G8"/>
    <mergeCell ref="K8:L8"/>
    <mergeCell ref="F9:G9"/>
    <mergeCell ref="K9:L9"/>
    <mergeCell ref="A1:B1"/>
    <mergeCell ref="A5:A6"/>
    <mergeCell ref="F5:G5"/>
    <mergeCell ref="K5:L5"/>
    <mergeCell ref="F6:G6"/>
    <mergeCell ref="K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defaultRowHeight="14.4" x14ac:dyDescent="0.3"/>
  <cols>
    <col min="1" max="1" width="16.88671875" customWidth="1"/>
    <col min="2" max="2" width="6.77734375" customWidth="1"/>
    <col min="3" max="3" width="7.44140625" customWidth="1"/>
    <col min="4" max="4" width="11.44140625" customWidth="1"/>
    <col min="5" max="5" width="1.6640625" customWidth="1"/>
    <col min="6" max="6" width="9" customWidth="1"/>
    <col min="7" max="7" width="12.5546875" customWidth="1"/>
    <col min="8" max="8" width="1.6640625" customWidth="1"/>
    <col min="9" max="9" width="7.6640625" customWidth="1"/>
    <col min="10" max="10" width="11.5546875" customWidth="1"/>
    <col min="12" max="12" width="10.5546875" customWidth="1"/>
    <col min="13" max="13" width="1.6640625" customWidth="1"/>
    <col min="14" max="14" width="10.33203125" customWidth="1"/>
    <col min="15" max="15" width="8.6640625" customWidth="1"/>
    <col min="257" max="257" width="16.88671875" customWidth="1"/>
    <col min="258" max="258" width="6.77734375" customWidth="1"/>
    <col min="259" max="259" width="7.44140625" customWidth="1"/>
    <col min="260" max="260" width="11.44140625" customWidth="1"/>
    <col min="261" max="261" width="1.6640625" customWidth="1"/>
    <col min="262" max="262" width="9" customWidth="1"/>
    <col min="263" max="263" width="12.5546875" customWidth="1"/>
    <col min="264" max="264" width="1.6640625" customWidth="1"/>
    <col min="265" max="265" width="7.6640625" customWidth="1"/>
    <col min="266" max="266" width="11.5546875" customWidth="1"/>
    <col min="268" max="268" width="10.5546875" customWidth="1"/>
    <col min="269" max="269" width="1.6640625" customWidth="1"/>
    <col min="270" max="270" width="10.33203125" customWidth="1"/>
    <col min="271" max="271" width="8.6640625" customWidth="1"/>
    <col min="513" max="513" width="16.88671875" customWidth="1"/>
    <col min="514" max="514" width="6.77734375" customWidth="1"/>
    <col min="515" max="515" width="7.44140625" customWidth="1"/>
    <col min="516" max="516" width="11.44140625" customWidth="1"/>
    <col min="517" max="517" width="1.6640625" customWidth="1"/>
    <col min="518" max="518" width="9" customWidth="1"/>
    <col min="519" max="519" width="12.5546875" customWidth="1"/>
    <col min="520" max="520" width="1.6640625" customWidth="1"/>
    <col min="521" max="521" width="7.6640625" customWidth="1"/>
    <col min="522" max="522" width="11.5546875" customWidth="1"/>
    <col min="524" max="524" width="10.5546875" customWidth="1"/>
    <col min="525" max="525" width="1.6640625" customWidth="1"/>
    <col min="526" max="526" width="10.33203125" customWidth="1"/>
    <col min="527" max="527" width="8.6640625" customWidth="1"/>
    <col min="769" max="769" width="16.88671875" customWidth="1"/>
    <col min="770" max="770" width="6.77734375" customWidth="1"/>
    <col min="771" max="771" width="7.44140625" customWidth="1"/>
    <col min="772" max="772" width="11.44140625" customWidth="1"/>
    <col min="773" max="773" width="1.6640625" customWidth="1"/>
    <col min="774" max="774" width="9" customWidth="1"/>
    <col min="775" max="775" width="12.5546875" customWidth="1"/>
    <col min="776" max="776" width="1.6640625" customWidth="1"/>
    <col min="777" max="777" width="7.6640625" customWidth="1"/>
    <col min="778" max="778" width="11.5546875" customWidth="1"/>
    <col min="780" max="780" width="10.5546875" customWidth="1"/>
    <col min="781" max="781" width="1.6640625" customWidth="1"/>
    <col min="782" max="782" width="10.33203125" customWidth="1"/>
    <col min="783" max="783" width="8.6640625" customWidth="1"/>
    <col min="1025" max="1025" width="16.88671875" customWidth="1"/>
    <col min="1026" max="1026" width="6.77734375" customWidth="1"/>
    <col min="1027" max="1027" width="7.44140625" customWidth="1"/>
    <col min="1028" max="1028" width="11.44140625" customWidth="1"/>
    <col min="1029" max="1029" width="1.6640625" customWidth="1"/>
    <col min="1030" max="1030" width="9" customWidth="1"/>
    <col min="1031" max="1031" width="12.5546875" customWidth="1"/>
    <col min="1032" max="1032" width="1.6640625" customWidth="1"/>
    <col min="1033" max="1033" width="7.6640625" customWidth="1"/>
    <col min="1034" max="1034" width="11.5546875" customWidth="1"/>
    <col min="1036" max="1036" width="10.5546875" customWidth="1"/>
    <col min="1037" max="1037" width="1.6640625" customWidth="1"/>
    <col min="1038" max="1038" width="10.33203125" customWidth="1"/>
    <col min="1039" max="1039" width="8.6640625" customWidth="1"/>
    <col min="1281" max="1281" width="16.88671875" customWidth="1"/>
    <col min="1282" max="1282" width="6.77734375" customWidth="1"/>
    <col min="1283" max="1283" width="7.44140625" customWidth="1"/>
    <col min="1284" max="1284" width="11.44140625" customWidth="1"/>
    <col min="1285" max="1285" width="1.6640625" customWidth="1"/>
    <col min="1286" max="1286" width="9" customWidth="1"/>
    <col min="1287" max="1287" width="12.5546875" customWidth="1"/>
    <col min="1288" max="1288" width="1.6640625" customWidth="1"/>
    <col min="1289" max="1289" width="7.6640625" customWidth="1"/>
    <col min="1290" max="1290" width="11.5546875" customWidth="1"/>
    <col min="1292" max="1292" width="10.5546875" customWidth="1"/>
    <col min="1293" max="1293" width="1.6640625" customWidth="1"/>
    <col min="1294" max="1294" width="10.33203125" customWidth="1"/>
    <col min="1295" max="1295" width="8.6640625" customWidth="1"/>
    <col min="1537" max="1537" width="16.88671875" customWidth="1"/>
    <col min="1538" max="1538" width="6.77734375" customWidth="1"/>
    <col min="1539" max="1539" width="7.44140625" customWidth="1"/>
    <col min="1540" max="1540" width="11.44140625" customWidth="1"/>
    <col min="1541" max="1541" width="1.6640625" customWidth="1"/>
    <col min="1542" max="1542" width="9" customWidth="1"/>
    <col min="1543" max="1543" width="12.5546875" customWidth="1"/>
    <col min="1544" max="1544" width="1.6640625" customWidth="1"/>
    <col min="1545" max="1545" width="7.6640625" customWidth="1"/>
    <col min="1546" max="1546" width="11.5546875" customWidth="1"/>
    <col min="1548" max="1548" width="10.5546875" customWidth="1"/>
    <col min="1549" max="1549" width="1.6640625" customWidth="1"/>
    <col min="1550" max="1550" width="10.33203125" customWidth="1"/>
    <col min="1551" max="1551" width="8.6640625" customWidth="1"/>
    <col min="1793" max="1793" width="16.88671875" customWidth="1"/>
    <col min="1794" max="1794" width="6.77734375" customWidth="1"/>
    <col min="1795" max="1795" width="7.44140625" customWidth="1"/>
    <col min="1796" max="1796" width="11.44140625" customWidth="1"/>
    <col min="1797" max="1797" width="1.6640625" customWidth="1"/>
    <col min="1798" max="1798" width="9" customWidth="1"/>
    <col min="1799" max="1799" width="12.5546875" customWidth="1"/>
    <col min="1800" max="1800" width="1.6640625" customWidth="1"/>
    <col min="1801" max="1801" width="7.6640625" customWidth="1"/>
    <col min="1802" max="1802" width="11.5546875" customWidth="1"/>
    <col min="1804" max="1804" width="10.5546875" customWidth="1"/>
    <col min="1805" max="1805" width="1.6640625" customWidth="1"/>
    <col min="1806" max="1806" width="10.33203125" customWidth="1"/>
    <col min="1807" max="1807" width="8.6640625" customWidth="1"/>
    <col min="2049" max="2049" width="16.88671875" customWidth="1"/>
    <col min="2050" max="2050" width="6.77734375" customWidth="1"/>
    <col min="2051" max="2051" width="7.44140625" customWidth="1"/>
    <col min="2052" max="2052" width="11.44140625" customWidth="1"/>
    <col min="2053" max="2053" width="1.6640625" customWidth="1"/>
    <col min="2054" max="2054" width="9" customWidth="1"/>
    <col min="2055" max="2055" width="12.5546875" customWidth="1"/>
    <col min="2056" max="2056" width="1.6640625" customWidth="1"/>
    <col min="2057" max="2057" width="7.6640625" customWidth="1"/>
    <col min="2058" max="2058" width="11.5546875" customWidth="1"/>
    <col min="2060" max="2060" width="10.5546875" customWidth="1"/>
    <col min="2061" max="2061" width="1.6640625" customWidth="1"/>
    <col min="2062" max="2062" width="10.33203125" customWidth="1"/>
    <col min="2063" max="2063" width="8.6640625" customWidth="1"/>
    <col min="2305" max="2305" width="16.88671875" customWidth="1"/>
    <col min="2306" max="2306" width="6.77734375" customWidth="1"/>
    <col min="2307" max="2307" width="7.44140625" customWidth="1"/>
    <col min="2308" max="2308" width="11.44140625" customWidth="1"/>
    <col min="2309" max="2309" width="1.6640625" customWidth="1"/>
    <col min="2310" max="2310" width="9" customWidth="1"/>
    <col min="2311" max="2311" width="12.5546875" customWidth="1"/>
    <col min="2312" max="2312" width="1.6640625" customWidth="1"/>
    <col min="2313" max="2313" width="7.6640625" customWidth="1"/>
    <col min="2314" max="2314" width="11.5546875" customWidth="1"/>
    <col min="2316" max="2316" width="10.5546875" customWidth="1"/>
    <col min="2317" max="2317" width="1.6640625" customWidth="1"/>
    <col min="2318" max="2318" width="10.33203125" customWidth="1"/>
    <col min="2319" max="2319" width="8.6640625" customWidth="1"/>
    <col min="2561" max="2561" width="16.88671875" customWidth="1"/>
    <col min="2562" max="2562" width="6.77734375" customWidth="1"/>
    <col min="2563" max="2563" width="7.44140625" customWidth="1"/>
    <col min="2564" max="2564" width="11.44140625" customWidth="1"/>
    <col min="2565" max="2565" width="1.6640625" customWidth="1"/>
    <col min="2566" max="2566" width="9" customWidth="1"/>
    <col min="2567" max="2567" width="12.5546875" customWidth="1"/>
    <col min="2568" max="2568" width="1.6640625" customWidth="1"/>
    <col min="2569" max="2569" width="7.6640625" customWidth="1"/>
    <col min="2570" max="2570" width="11.5546875" customWidth="1"/>
    <col min="2572" max="2572" width="10.5546875" customWidth="1"/>
    <col min="2573" max="2573" width="1.6640625" customWidth="1"/>
    <col min="2574" max="2574" width="10.33203125" customWidth="1"/>
    <col min="2575" max="2575" width="8.6640625" customWidth="1"/>
    <col min="2817" max="2817" width="16.88671875" customWidth="1"/>
    <col min="2818" max="2818" width="6.77734375" customWidth="1"/>
    <col min="2819" max="2819" width="7.44140625" customWidth="1"/>
    <col min="2820" max="2820" width="11.44140625" customWidth="1"/>
    <col min="2821" max="2821" width="1.6640625" customWidth="1"/>
    <col min="2822" max="2822" width="9" customWidth="1"/>
    <col min="2823" max="2823" width="12.5546875" customWidth="1"/>
    <col min="2824" max="2824" width="1.6640625" customWidth="1"/>
    <col min="2825" max="2825" width="7.6640625" customWidth="1"/>
    <col min="2826" max="2826" width="11.5546875" customWidth="1"/>
    <col min="2828" max="2828" width="10.5546875" customWidth="1"/>
    <col min="2829" max="2829" width="1.6640625" customWidth="1"/>
    <col min="2830" max="2830" width="10.33203125" customWidth="1"/>
    <col min="2831" max="2831" width="8.6640625" customWidth="1"/>
    <col min="3073" max="3073" width="16.88671875" customWidth="1"/>
    <col min="3074" max="3074" width="6.77734375" customWidth="1"/>
    <col min="3075" max="3075" width="7.44140625" customWidth="1"/>
    <col min="3076" max="3076" width="11.44140625" customWidth="1"/>
    <col min="3077" max="3077" width="1.6640625" customWidth="1"/>
    <col min="3078" max="3078" width="9" customWidth="1"/>
    <col min="3079" max="3079" width="12.5546875" customWidth="1"/>
    <col min="3080" max="3080" width="1.6640625" customWidth="1"/>
    <col min="3081" max="3081" width="7.6640625" customWidth="1"/>
    <col min="3082" max="3082" width="11.5546875" customWidth="1"/>
    <col min="3084" max="3084" width="10.5546875" customWidth="1"/>
    <col min="3085" max="3085" width="1.6640625" customWidth="1"/>
    <col min="3086" max="3086" width="10.33203125" customWidth="1"/>
    <col min="3087" max="3087" width="8.6640625" customWidth="1"/>
    <col min="3329" max="3329" width="16.88671875" customWidth="1"/>
    <col min="3330" max="3330" width="6.77734375" customWidth="1"/>
    <col min="3331" max="3331" width="7.44140625" customWidth="1"/>
    <col min="3332" max="3332" width="11.44140625" customWidth="1"/>
    <col min="3333" max="3333" width="1.6640625" customWidth="1"/>
    <col min="3334" max="3334" width="9" customWidth="1"/>
    <col min="3335" max="3335" width="12.5546875" customWidth="1"/>
    <col min="3336" max="3336" width="1.6640625" customWidth="1"/>
    <col min="3337" max="3337" width="7.6640625" customWidth="1"/>
    <col min="3338" max="3338" width="11.5546875" customWidth="1"/>
    <col min="3340" max="3340" width="10.5546875" customWidth="1"/>
    <col min="3341" max="3341" width="1.6640625" customWidth="1"/>
    <col min="3342" max="3342" width="10.33203125" customWidth="1"/>
    <col min="3343" max="3343" width="8.6640625" customWidth="1"/>
    <col min="3585" max="3585" width="16.88671875" customWidth="1"/>
    <col min="3586" max="3586" width="6.77734375" customWidth="1"/>
    <col min="3587" max="3587" width="7.44140625" customWidth="1"/>
    <col min="3588" max="3588" width="11.44140625" customWidth="1"/>
    <col min="3589" max="3589" width="1.6640625" customWidth="1"/>
    <col min="3590" max="3590" width="9" customWidth="1"/>
    <col min="3591" max="3591" width="12.5546875" customWidth="1"/>
    <col min="3592" max="3592" width="1.6640625" customWidth="1"/>
    <col min="3593" max="3593" width="7.6640625" customWidth="1"/>
    <col min="3594" max="3594" width="11.5546875" customWidth="1"/>
    <col min="3596" max="3596" width="10.5546875" customWidth="1"/>
    <col min="3597" max="3597" width="1.6640625" customWidth="1"/>
    <col min="3598" max="3598" width="10.33203125" customWidth="1"/>
    <col min="3599" max="3599" width="8.6640625" customWidth="1"/>
    <col min="3841" max="3841" width="16.88671875" customWidth="1"/>
    <col min="3842" max="3842" width="6.77734375" customWidth="1"/>
    <col min="3843" max="3843" width="7.44140625" customWidth="1"/>
    <col min="3844" max="3844" width="11.44140625" customWidth="1"/>
    <col min="3845" max="3845" width="1.6640625" customWidth="1"/>
    <col min="3846" max="3846" width="9" customWidth="1"/>
    <col min="3847" max="3847" width="12.5546875" customWidth="1"/>
    <col min="3848" max="3848" width="1.6640625" customWidth="1"/>
    <col min="3849" max="3849" width="7.6640625" customWidth="1"/>
    <col min="3850" max="3850" width="11.5546875" customWidth="1"/>
    <col min="3852" max="3852" width="10.5546875" customWidth="1"/>
    <col min="3853" max="3853" width="1.6640625" customWidth="1"/>
    <col min="3854" max="3854" width="10.33203125" customWidth="1"/>
    <col min="3855" max="3855" width="8.6640625" customWidth="1"/>
    <col min="4097" max="4097" width="16.88671875" customWidth="1"/>
    <col min="4098" max="4098" width="6.77734375" customWidth="1"/>
    <col min="4099" max="4099" width="7.44140625" customWidth="1"/>
    <col min="4100" max="4100" width="11.44140625" customWidth="1"/>
    <col min="4101" max="4101" width="1.6640625" customWidth="1"/>
    <col min="4102" max="4102" width="9" customWidth="1"/>
    <col min="4103" max="4103" width="12.5546875" customWidth="1"/>
    <col min="4104" max="4104" width="1.6640625" customWidth="1"/>
    <col min="4105" max="4105" width="7.6640625" customWidth="1"/>
    <col min="4106" max="4106" width="11.5546875" customWidth="1"/>
    <col min="4108" max="4108" width="10.5546875" customWidth="1"/>
    <col min="4109" max="4109" width="1.6640625" customWidth="1"/>
    <col min="4110" max="4110" width="10.33203125" customWidth="1"/>
    <col min="4111" max="4111" width="8.6640625" customWidth="1"/>
    <col min="4353" max="4353" width="16.88671875" customWidth="1"/>
    <col min="4354" max="4354" width="6.77734375" customWidth="1"/>
    <col min="4355" max="4355" width="7.44140625" customWidth="1"/>
    <col min="4356" max="4356" width="11.44140625" customWidth="1"/>
    <col min="4357" max="4357" width="1.6640625" customWidth="1"/>
    <col min="4358" max="4358" width="9" customWidth="1"/>
    <col min="4359" max="4359" width="12.5546875" customWidth="1"/>
    <col min="4360" max="4360" width="1.6640625" customWidth="1"/>
    <col min="4361" max="4361" width="7.6640625" customWidth="1"/>
    <col min="4362" max="4362" width="11.5546875" customWidth="1"/>
    <col min="4364" max="4364" width="10.5546875" customWidth="1"/>
    <col min="4365" max="4365" width="1.6640625" customWidth="1"/>
    <col min="4366" max="4366" width="10.33203125" customWidth="1"/>
    <col min="4367" max="4367" width="8.6640625" customWidth="1"/>
    <col min="4609" max="4609" width="16.88671875" customWidth="1"/>
    <col min="4610" max="4610" width="6.77734375" customWidth="1"/>
    <col min="4611" max="4611" width="7.44140625" customWidth="1"/>
    <col min="4612" max="4612" width="11.44140625" customWidth="1"/>
    <col min="4613" max="4613" width="1.6640625" customWidth="1"/>
    <col min="4614" max="4614" width="9" customWidth="1"/>
    <col min="4615" max="4615" width="12.5546875" customWidth="1"/>
    <col min="4616" max="4616" width="1.6640625" customWidth="1"/>
    <col min="4617" max="4617" width="7.6640625" customWidth="1"/>
    <col min="4618" max="4618" width="11.5546875" customWidth="1"/>
    <col min="4620" max="4620" width="10.5546875" customWidth="1"/>
    <col min="4621" max="4621" width="1.6640625" customWidth="1"/>
    <col min="4622" max="4622" width="10.33203125" customWidth="1"/>
    <col min="4623" max="4623" width="8.6640625" customWidth="1"/>
    <col min="4865" max="4865" width="16.88671875" customWidth="1"/>
    <col min="4866" max="4866" width="6.77734375" customWidth="1"/>
    <col min="4867" max="4867" width="7.44140625" customWidth="1"/>
    <col min="4868" max="4868" width="11.44140625" customWidth="1"/>
    <col min="4869" max="4869" width="1.6640625" customWidth="1"/>
    <col min="4870" max="4870" width="9" customWidth="1"/>
    <col min="4871" max="4871" width="12.5546875" customWidth="1"/>
    <col min="4872" max="4872" width="1.6640625" customWidth="1"/>
    <col min="4873" max="4873" width="7.6640625" customWidth="1"/>
    <col min="4874" max="4874" width="11.5546875" customWidth="1"/>
    <col min="4876" max="4876" width="10.5546875" customWidth="1"/>
    <col min="4877" max="4877" width="1.6640625" customWidth="1"/>
    <col min="4878" max="4878" width="10.33203125" customWidth="1"/>
    <col min="4879" max="4879" width="8.6640625" customWidth="1"/>
    <col min="5121" max="5121" width="16.88671875" customWidth="1"/>
    <col min="5122" max="5122" width="6.77734375" customWidth="1"/>
    <col min="5123" max="5123" width="7.44140625" customWidth="1"/>
    <col min="5124" max="5124" width="11.44140625" customWidth="1"/>
    <col min="5125" max="5125" width="1.6640625" customWidth="1"/>
    <col min="5126" max="5126" width="9" customWidth="1"/>
    <col min="5127" max="5127" width="12.5546875" customWidth="1"/>
    <col min="5128" max="5128" width="1.6640625" customWidth="1"/>
    <col min="5129" max="5129" width="7.6640625" customWidth="1"/>
    <col min="5130" max="5130" width="11.5546875" customWidth="1"/>
    <col min="5132" max="5132" width="10.5546875" customWidth="1"/>
    <col min="5133" max="5133" width="1.6640625" customWidth="1"/>
    <col min="5134" max="5134" width="10.33203125" customWidth="1"/>
    <col min="5135" max="5135" width="8.6640625" customWidth="1"/>
    <col min="5377" max="5377" width="16.88671875" customWidth="1"/>
    <col min="5378" max="5378" width="6.77734375" customWidth="1"/>
    <col min="5379" max="5379" width="7.44140625" customWidth="1"/>
    <col min="5380" max="5380" width="11.44140625" customWidth="1"/>
    <col min="5381" max="5381" width="1.6640625" customWidth="1"/>
    <col min="5382" max="5382" width="9" customWidth="1"/>
    <col min="5383" max="5383" width="12.5546875" customWidth="1"/>
    <col min="5384" max="5384" width="1.6640625" customWidth="1"/>
    <col min="5385" max="5385" width="7.6640625" customWidth="1"/>
    <col min="5386" max="5386" width="11.5546875" customWidth="1"/>
    <col min="5388" max="5388" width="10.5546875" customWidth="1"/>
    <col min="5389" max="5389" width="1.6640625" customWidth="1"/>
    <col min="5390" max="5390" width="10.33203125" customWidth="1"/>
    <col min="5391" max="5391" width="8.6640625" customWidth="1"/>
    <col min="5633" max="5633" width="16.88671875" customWidth="1"/>
    <col min="5634" max="5634" width="6.77734375" customWidth="1"/>
    <col min="5635" max="5635" width="7.44140625" customWidth="1"/>
    <col min="5636" max="5636" width="11.44140625" customWidth="1"/>
    <col min="5637" max="5637" width="1.6640625" customWidth="1"/>
    <col min="5638" max="5638" width="9" customWidth="1"/>
    <col min="5639" max="5639" width="12.5546875" customWidth="1"/>
    <col min="5640" max="5640" width="1.6640625" customWidth="1"/>
    <col min="5641" max="5641" width="7.6640625" customWidth="1"/>
    <col min="5642" max="5642" width="11.5546875" customWidth="1"/>
    <col min="5644" max="5644" width="10.5546875" customWidth="1"/>
    <col min="5645" max="5645" width="1.6640625" customWidth="1"/>
    <col min="5646" max="5646" width="10.33203125" customWidth="1"/>
    <col min="5647" max="5647" width="8.6640625" customWidth="1"/>
    <col min="5889" max="5889" width="16.88671875" customWidth="1"/>
    <col min="5890" max="5890" width="6.77734375" customWidth="1"/>
    <col min="5891" max="5891" width="7.44140625" customWidth="1"/>
    <col min="5892" max="5892" width="11.44140625" customWidth="1"/>
    <col min="5893" max="5893" width="1.6640625" customWidth="1"/>
    <col min="5894" max="5894" width="9" customWidth="1"/>
    <col min="5895" max="5895" width="12.5546875" customWidth="1"/>
    <col min="5896" max="5896" width="1.6640625" customWidth="1"/>
    <col min="5897" max="5897" width="7.6640625" customWidth="1"/>
    <col min="5898" max="5898" width="11.5546875" customWidth="1"/>
    <col min="5900" max="5900" width="10.5546875" customWidth="1"/>
    <col min="5901" max="5901" width="1.6640625" customWidth="1"/>
    <col min="5902" max="5902" width="10.33203125" customWidth="1"/>
    <col min="5903" max="5903" width="8.6640625" customWidth="1"/>
    <col min="6145" max="6145" width="16.88671875" customWidth="1"/>
    <col min="6146" max="6146" width="6.77734375" customWidth="1"/>
    <col min="6147" max="6147" width="7.44140625" customWidth="1"/>
    <col min="6148" max="6148" width="11.44140625" customWidth="1"/>
    <col min="6149" max="6149" width="1.6640625" customWidth="1"/>
    <col min="6150" max="6150" width="9" customWidth="1"/>
    <col min="6151" max="6151" width="12.5546875" customWidth="1"/>
    <col min="6152" max="6152" width="1.6640625" customWidth="1"/>
    <col min="6153" max="6153" width="7.6640625" customWidth="1"/>
    <col min="6154" max="6154" width="11.5546875" customWidth="1"/>
    <col min="6156" max="6156" width="10.5546875" customWidth="1"/>
    <col min="6157" max="6157" width="1.6640625" customWidth="1"/>
    <col min="6158" max="6158" width="10.33203125" customWidth="1"/>
    <col min="6159" max="6159" width="8.6640625" customWidth="1"/>
    <col min="6401" max="6401" width="16.88671875" customWidth="1"/>
    <col min="6402" max="6402" width="6.77734375" customWidth="1"/>
    <col min="6403" max="6403" width="7.44140625" customWidth="1"/>
    <col min="6404" max="6404" width="11.44140625" customWidth="1"/>
    <col min="6405" max="6405" width="1.6640625" customWidth="1"/>
    <col min="6406" max="6406" width="9" customWidth="1"/>
    <col min="6407" max="6407" width="12.5546875" customWidth="1"/>
    <col min="6408" max="6408" width="1.6640625" customWidth="1"/>
    <col min="6409" max="6409" width="7.6640625" customWidth="1"/>
    <col min="6410" max="6410" width="11.5546875" customWidth="1"/>
    <col min="6412" max="6412" width="10.5546875" customWidth="1"/>
    <col min="6413" max="6413" width="1.6640625" customWidth="1"/>
    <col min="6414" max="6414" width="10.33203125" customWidth="1"/>
    <col min="6415" max="6415" width="8.6640625" customWidth="1"/>
    <col min="6657" max="6657" width="16.88671875" customWidth="1"/>
    <col min="6658" max="6658" width="6.77734375" customWidth="1"/>
    <col min="6659" max="6659" width="7.44140625" customWidth="1"/>
    <col min="6660" max="6660" width="11.44140625" customWidth="1"/>
    <col min="6661" max="6661" width="1.6640625" customWidth="1"/>
    <col min="6662" max="6662" width="9" customWidth="1"/>
    <col min="6663" max="6663" width="12.5546875" customWidth="1"/>
    <col min="6664" max="6664" width="1.6640625" customWidth="1"/>
    <col min="6665" max="6665" width="7.6640625" customWidth="1"/>
    <col min="6666" max="6666" width="11.5546875" customWidth="1"/>
    <col min="6668" max="6668" width="10.5546875" customWidth="1"/>
    <col min="6669" max="6669" width="1.6640625" customWidth="1"/>
    <col min="6670" max="6670" width="10.33203125" customWidth="1"/>
    <col min="6671" max="6671" width="8.6640625" customWidth="1"/>
    <col min="6913" max="6913" width="16.88671875" customWidth="1"/>
    <col min="6914" max="6914" width="6.77734375" customWidth="1"/>
    <col min="6915" max="6915" width="7.44140625" customWidth="1"/>
    <col min="6916" max="6916" width="11.44140625" customWidth="1"/>
    <col min="6917" max="6917" width="1.6640625" customWidth="1"/>
    <col min="6918" max="6918" width="9" customWidth="1"/>
    <col min="6919" max="6919" width="12.5546875" customWidth="1"/>
    <col min="6920" max="6920" width="1.6640625" customWidth="1"/>
    <col min="6921" max="6921" width="7.6640625" customWidth="1"/>
    <col min="6922" max="6922" width="11.5546875" customWidth="1"/>
    <col min="6924" max="6924" width="10.5546875" customWidth="1"/>
    <col min="6925" max="6925" width="1.6640625" customWidth="1"/>
    <col min="6926" max="6926" width="10.33203125" customWidth="1"/>
    <col min="6927" max="6927" width="8.6640625" customWidth="1"/>
    <col min="7169" max="7169" width="16.88671875" customWidth="1"/>
    <col min="7170" max="7170" width="6.77734375" customWidth="1"/>
    <col min="7171" max="7171" width="7.44140625" customWidth="1"/>
    <col min="7172" max="7172" width="11.44140625" customWidth="1"/>
    <col min="7173" max="7173" width="1.6640625" customWidth="1"/>
    <col min="7174" max="7174" width="9" customWidth="1"/>
    <col min="7175" max="7175" width="12.5546875" customWidth="1"/>
    <col min="7176" max="7176" width="1.6640625" customWidth="1"/>
    <col min="7177" max="7177" width="7.6640625" customWidth="1"/>
    <col min="7178" max="7178" width="11.5546875" customWidth="1"/>
    <col min="7180" max="7180" width="10.5546875" customWidth="1"/>
    <col min="7181" max="7181" width="1.6640625" customWidth="1"/>
    <col min="7182" max="7182" width="10.33203125" customWidth="1"/>
    <col min="7183" max="7183" width="8.6640625" customWidth="1"/>
    <col min="7425" max="7425" width="16.88671875" customWidth="1"/>
    <col min="7426" max="7426" width="6.77734375" customWidth="1"/>
    <col min="7427" max="7427" width="7.44140625" customWidth="1"/>
    <col min="7428" max="7428" width="11.44140625" customWidth="1"/>
    <col min="7429" max="7429" width="1.6640625" customWidth="1"/>
    <col min="7430" max="7430" width="9" customWidth="1"/>
    <col min="7431" max="7431" width="12.5546875" customWidth="1"/>
    <col min="7432" max="7432" width="1.6640625" customWidth="1"/>
    <col min="7433" max="7433" width="7.6640625" customWidth="1"/>
    <col min="7434" max="7434" width="11.5546875" customWidth="1"/>
    <col min="7436" max="7436" width="10.5546875" customWidth="1"/>
    <col min="7437" max="7437" width="1.6640625" customWidth="1"/>
    <col min="7438" max="7438" width="10.33203125" customWidth="1"/>
    <col min="7439" max="7439" width="8.6640625" customWidth="1"/>
    <col min="7681" max="7681" width="16.88671875" customWidth="1"/>
    <col min="7682" max="7682" width="6.77734375" customWidth="1"/>
    <col min="7683" max="7683" width="7.44140625" customWidth="1"/>
    <col min="7684" max="7684" width="11.44140625" customWidth="1"/>
    <col min="7685" max="7685" width="1.6640625" customWidth="1"/>
    <col min="7686" max="7686" width="9" customWidth="1"/>
    <col min="7687" max="7687" width="12.5546875" customWidth="1"/>
    <col min="7688" max="7688" width="1.6640625" customWidth="1"/>
    <col min="7689" max="7689" width="7.6640625" customWidth="1"/>
    <col min="7690" max="7690" width="11.5546875" customWidth="1"/>
    <col min="7692" max="7692" width="10.5546875" customWidth="1"/>
    <col min="7693" max="7693" width="1.6640625" customWidth="1"/>
    <col min="7694" max="7694" width="10.33203125" customWidth="1"/>
    <col min="7695" max="7695" width="8.6640625" customWidth="1"/>
    <col min="7937" max="7937" width="16.88671875" customWidth="1"/>
    <col min="7938" max="7938" width="6.77734375" customWidth="1"/>
    <col min="7939" max="7939" width="7.44140625" customWidth="1"/>
    <col min="7940" max="7940" width="11.44140625" customWidth="1"/>
    <col min="7941" max="7941" width="1.6640625" customWidth="1"/>
    <col min="7942" max="7942" width="9" customWidth="1"/>
    <col min="7943" max="7943" width="12.5546875" customWidth="1"/>
    <col min="7944" max="7944" width="1.6640625" customWidth="1"/>
    <col min="7945" max="7945" width="7.6640625" customWidth="1"/>
    <col min="7946" max="7946" width="11.5546875" customWidth="1"/>
    <col min="7948" max="7948" width="10.5546875" customWidth="1"/>
    <col min="7949" max="7949" width="1.6640625" customWidth="1"/>
    <col min="7950" max="7950" width="10.33203125" customWidth="1"/>
    <col min="7951" max="7951" width="8.6640625" customWidth="1"/>
    <col min="8193" max="8193" width="16.88671875" customWidth="1"/>
    <col min="8194" max="8194" width="6.77734375" customWidth="1"/>
    <col min="8195" max="8195" width="7.44140625" customWidth="1"/>
    <col min="8196" max="8196" width="11.44140625" customWidth="1"/>
    <col min="8197" max="8197" width="1.6640625" customWidth="1"/>
    <col min="8198" max="8198" width="9" customWidth="1"/>
    <col min="8199" max="8199" width="12.5546875" customWidth="1"/>
    <col min="8200" max="8200" width="1.6640625" customWidth="1"/>
    <col min="8201" max="8201" width="7.6640625" customWidth="1"/>
    <col min="8202" max="8202" width="11.5546875" customWidth="1"/>
    <col min="8204" max="8204" width="10.5546875" customWidth="1"/>
    <col min="8205" max="8205" width="1.6640625" customWidth="1"/>
    <col min="8206" max="8206" width="10.33203125" customWidth="1"/>
    <col min="8207" max="8207" width="8.6640625" customWidth="1"/>
    <col min="8449" max="8449" width="16.88671875" customWidth="1"/>
    <col min="8450" max="8450" width="6.77734375" customWidth="1"/>
    <col min="8451" max="8451" width="7.44140625" customWidth="1"/>
    <col min="8452" max="8452" width="11.44140625" customWidth="1"/>
    <col min="8453" max="8453" width="1.6640625" customWidth="1"/>
    <col min="8454" max="8454" width="9" customWidth="1"/>
    <col min="8455" max="8455" width="12.5546875" customWidth="1"/>
    <col min="8456" max="8456" width="1.6640625" customWidth="1"/>
    <col min="8457" max="8457" width="7.6640625" customWidth="1"/>
    <col min="8458" max="8458" width="11.5546875" customWidth="1"/>
    <col min="8460" max="8460" width="10.5546875" customWidth="1"/>
    <col min="8461" max="8461" width="1.6640625" customWidth="1"/>
    <col min="8462" max="8462" width="10.33203125" customWidth="1"/>
    <col min="8463" max="8463" width="8.6640625" customWidth="1"/>
    <col min="8705" max="8705" width="16.88671875" customWidth="1"/>
    <col min="8706" max="8706" width="6.77734375" customWidth="1"/>
    <col min="8707" max="8707" width="7.44140625" customWidth="1"/>
    <col min="8708" max="8708" width="11.44140625" customWidth="1"/>
    <col min="8709" max="8709" width="1.6640625" customWidth="1"/>
    <col min="8710" max="8710" width="9" customWidth="1"/>
    <col min="8711" max="8711" width="12.5546875" customWidth="1"/>
    <col min="8712" max="8712" width="1.6640625" customWidth="1"/>
    <col min="8713" max="8713" width="7.6640625" customWidth="1"/>
    <col min="8714" max="8714" width="11.5546875" customWidth="1"/>
    <col min="8716" max="8716" width="10.5546875" customWidth="1"/>
    <col min="8717" max="8717" width="1.6640625" customWidth="1"/>
    <col min="8718" max="8718" width="10.33203125" customWidth="1"/>
    <col min="8719" max="8719" width="8.6640625" customWidth="1"/>
    <col min="8961" max="8961" width="16.88671875" customWidth="1"/>
    <col min="8962" max="8962" width="6.77734375" customWidth="1"/>
    <col min="8963" max="8963" width="7.44140625" customWidth="1"/>
    <col min="8964" max="8964" width="11.44140625" customWidth="1"/>
    <col min="8965" max="8965" width="1.6640625" customWidth="1"/>
    <col min="8966" max="8966" width="9" customWidth="1"/>
    <col min="8967" max="8967" width="12.5546875" customWidth="1"/>
    <col min="8968" max="8968" width="1.6640625" customWidth="1"/>
    <col min="8969" max="8969" width="7.6640625" customWidth="1"/>
    <col min="8970" max="8970" width="11.5546875" customWidth="1"/>
    <col min="8972" max="8972" width="10.5546875" customWidth="1"/>
    <col min="8973" max="8973" width="1.6640625" customWidth="1"/>
    <col min="8974" max="8974" width="10.33203125" customWidth="1"/>
    <col min="8975" max="8975" width="8.6640625" customWidth="1"/>
    <col min="9217" max="9217" width="16.88671875" customWidth="1"/>
    <col min="9218" max="9218" width="6.77734375" customWidth="1"/>
    <col min="9219" max="9219" width="7.44140625" customWidth="1"/>
    <col min="9220" max="9220" width="11.44140625" customWidth="1"/>
    <col min="9221" max="9221" width="1.6640625" customWidth="1"/>
    <col min="9222" max="9222" width="9" customWidth="1"/>
    <col min="9223" max="9223" width="12.5546875" customWidth="1"/>
    <col min="9224" max="9224" width="1.6640625" customWidth="1"/>
    <col min="9225" max="9225" width="7.6640625" customWidth="1"/>
    <col min="9226" max="9226" width="11.5546875" customWidth="1"/>
    <col min="9228" max="9228" width="10.5546875" customWidth="1"/>
    <col min="9229" max="9229" width="1.6640625" customWidth="1"/>
    <col min="9230" max="9230" width="10.33203125" customWidth="1"/>
    <col min="9231" max="9231" width="8.6640625" customWidth="1"/>
    <col min="9473" max="9473" width="16.88671875" customWidth="1"/>
    <col min="9474" max="9474" width="6.77734375" customWidth="1"/>
    <col min="9475" max="9475" width="7.44140625" customWidth="1"/>
    <col min="9476" max="9476" width="11.44140625" customWidth="1"/>
    <col min="9477" max="9477" width="1.6640625" customWidth="1"/>
    <col min="9478" max="9478" width="9" customWidth="1"/>
    <col min="9479" max="9479" width="12.5546875" customWidth="1"/>
    <col min="9480" max="9480" width="1.6640625" customWidth="1"/>
    <col min="9481" max="9481" width="7.6640625" customWidth="1"/>
    <col min="9482" max="9482" width="11.5546875" customWidth="1"/>
    <col min="9484" max="9484" width="10.5546875" customWidth="1"/>
    <col min="9485" max="9485" width="1.6640625" customWidth="1"/>
    <col min="9486" max="9486" width="10.33203125" customWidth="1"/>
    <col min="9487" max="9487" width="8.6640625" customWidth="1"/>
    <col min="9729" max="9729" width="16.88671875" customWidth="1"/>
    <col min="9730" max="9730" width="6.77734375" customWidth="1"/>
    <col min="9731" max="9731" width="7.44140625" customWidth="1"/>
    <col min="9732" max="9732" width="11.44140625" customWidth="1"/>
    <col min="9733" max="9733" width="1.6640625" customWidth="1"/>
    <col min="9734" max="9734" width="9" customWidth="1"/>
    <col min="9735" max="9735" width="12.5546875" customWidth="1"/>
    <col min="9736" max="9736" width="1.6640625" customWidth="1"/>
    <col min="9737" max="9737" width="7.6640625" customWidth="1"/>
    <col min="9738" max="9738" width="11.5546875" customWidth="1"/>
    <col min="9740" max="9740" width="10.5546875" customWidth="1"/>
    <col min="9741" max="9741" width="1.6640625" customWidth="1"/>
    <col min="9742" max="9742" width="10.33203125" customWidth="1"/>
    <col min="9743" max="9743" width="8.6640625" customWidth="1"/>
    <col min="9985" max="9985" width="16.88671875" customWidth="1"/>
    <col min="9986" max="9986" width="6.77734375" customWidth="1"/>
    <col min="9987" max="9987" width="7.44140625" customWidth="1"/>
    <col min="9988" max="9988" width="11.44140625" customWidth="1"/>
    <col min="9989" max="9989" width="1.6640625" customWidth="1"/>
    <col min="9990" max="9990" width="9" customWidth="1"/>
    <col min="9991" max="9991" width="12.5546875" customWidth="1"/>
    <col min="9992" max="9992" width="1.6640625" customWidth="1"/>
    <col min="9993" max="9993" width="7.6640625" customWidth="1"/>
    <col min="9994" max="9994" width="11.5546875" customWidth="1"/>
    <col min="9996" max="9996" width="10.5546875" customWidth="1"/>
    <col min="9997" max="9997" width="1.6640625" customWidth="1"/>
    <col min="9998" max="9998" width="10.33203125" customWidth="1"/>
    <col min="9999" max="9999" width="8.6640625" customWidth="1"/>
    <col min="10241" max="10241" width="16.88671875" customWidth="1"/>
    <col min="10242" max="10242" width="6.77734375" customWidth="1"/>
    <col min="10243" max="10243" width="7.44140625" customWidth="1"/>
    <col min="10244" max="10244" width="11.44140625" customWidth="1"/>
    <col min="10245" max="10245" width="1.6640625" customWidth="1"/>
    <col min="10246" max="10246" width="9" customWidth="1"/>
    <col min="10247" max="10247" width="12.5546875" customWidth="1"/>
    <col min="10248" max="10248" width="1.6640625" customWidth="1"/>
    <col min="10249" max="10249" width="7.6640625" customWidth="1"/>
    <col min="10250" max="10250" width="11.5546875" customWidth="1"/>
    <col min="10252" max="10252" width="10.5546875" customWidth="1"/>
    <col min="10253" max="10253" width="1.6640625" customWidth="1"/>
    <col min="10254" max="10254" width="10.33203125" customWidth="1"/>
    <col min="10255" max="10255" width="8.6640625" customWidth="1"/>
    <col min="10497" max="10497" width="16.88671875" customWidth="1"/>
    <col min="10498" max="10498" width="6.77734375" customWidth="1"/>
    <col min="10499" max="10499" width="7.44140625" customWidth="1"/>
    <col min="10500" max="10500" width="11.44140625" customWidth="1"/>
    <col min="10501" max="10501" width="1.6640625" customWidth="1"/>
    <col min="10502" max="10502" width="9" customWidth="1"/>
    <col min="10503" max="10503" width="12.5546875" customWidth="1"/>
    <col min="10504" max="10504" width="1.6640625" customWidth="1"/>
    <col min="10505" max="10505" width="7.6640625" customWidth="1"/>
    <col min="10506" max="10506" width="11.5546875" customWidth="1"/>
    <col min="10508" max="10508" width="10.5546875" customWidth="1"/>
    <col min="10509" max="10509" width="1.6640625" customWidth="1"/>
    <col min="10510" max="10510" width="10.33203125" customWidth="1"/>
    <col min="10511" max="10511" width="8.6640625" customWidth="1"/>
    <col min="10753" max="10753" width="16.88671875" customWidth="1"/>
    <col min="10754" max="10754" width="6.77734375" customWidth="1"/>
    <col min="10755" max="10755" width="7.44140625" customWidth="1"/>
    <col min="10756" max="10756" width="11.44140625" customWidth="1"/>
    <col min="10757" max="10757" width="1.6640625" customWidth="1"/>
    <col min="10758" max="10758" width="9" customWidth="1"/>
    <col min="10759" max="10759" width="12.5546875" customWidth="1"/>
    <col min="10760" max="10760" width="1.6640625" customWidth="1"/>
    <col min="10761" max="10761" width="7.6640625" customWidth="1"/>
    <col min="10762" max="10762" width="11.5546875" customWidth="1"/>
    <col min="10764" max="10764" width="10.5546875" customWidth="1"/>
    <col min="10765" max="10765" width="1.6640625" customWidth="1"/>
    <col min="10766" max="10766" width="10.33203125" customWidth="1"/>
    <col min="10767" max="10767" width="8.6640625" customWidth="1"/>
    <col min="11009" max="11009" width="16.88671875" customWidth="1"/>
    <col min="11010" max="11010" width="6.77734375" customWidth="1"/>
    <col min="11011" max="11011" width="7.44140625" customWidth="1"/>
    <col min="11012" max="11012" width="11.44140625" customWidth="1"/>
    <col min="11013" max="11013" width="1.6640625" customWidth="1"/>
    <col min="11014" max="11014" width="9" customWidth="1"/>
    <col min="11015" max="11015" width="12.5546875" customWidth="1"/>
    <col min="11016" max="11016" width="1.6640625" customWidth="1"/>
    <col min="11017" max="11017" width="7.6640625" customWidth="1"/>
    <col min="11018" max="11018" width="11.5546875" customWidth="1"/>
    <col min="11020" max="11020" width="10.5546875" customWidth="1"/>
    <col min="11021" max="11021" width="1.6640625" customWidth="1"/>
    <col min="11022" max="11022" width="10.33203125" customWidth="1"/>
    <col min="11023" max="11023" width="8.6640625" customWidth="1"/>
    <col min="11265" max="11265" width="16.88671875" customWidth="1"/>
    <col min="11266" max="11266" width="6.77734375" customWidth="1"/>
    <col min="11267" max="11267" width="7.44140625" customWidth="1"/>
    <col min="11268" max="11268" width="11.44140625" customWidth="1"/>
    <col min="11269" max="11269" width="1.6640625" customWidth="1"/>
    <col min="11270" max="11270" width="9" customWidth="1"/>
    <col min="11271" max="11271" width="12.5546875" customWidth="1"/>
    <col min="11272" max="11272" width="1.6640625" customWidth="1"/>
    <col min="11273" max="11273" width="7.6640625" customWidth="1"/>
    <col min="11274" max="11274" width="11.5546875" customWidth="1"/>
    <col min="11276" max="11276" width="10.5546875" customWidth="1"/>
    <col min="11277" max="11277" width="1.6640625" customWidth="1"/>
    <col min="11278" max="11278" width="10.33203125" customWidth="1"/>
    <col min="11279" max="11279" width="8.6640625" customWidth="1"/>
    <col min="11521" max="11521" width="16.88671875" customWidth="1"/>
    <col min="11522" max="11522" width="6.77734375" customWidth="1"/>
    <col min="11523" max="11523" width="7.44140625" customWidth="1"/>
    <col min="11524" max="11524" width="11.44140625" customWidth="1"/>
    <col min="11525" max="11525" width="1.6640625" customWidth="1"/>
    <col min="11526" max="11526" width="9" customWidth="1"/>
    <col min="11527" max="11527" width="12.5546875" customWidth="1"/>
    <col min="11528" max="11528" width="1.6640625" customWidth="1"/>
    <col min="11529" max="11529" width="7.6640625" customWidth="1"/>
    <col min="11530" max="11530" width="11.5546875" customWidth="1"/>
    <col min="11532" max="11532" width="10.5546875" customWidth="1"/>
    <col min="11533" max="11533" width="1.6640625" customWidth="1"/>
    <col min="11534" max="11534" width="10.33203125" customWidth="1"/>
    <col min="11535" max="11535" width="8.6640625" customWidth="1"/>
    <col min="11777" max="11777" width="16.88671875" customWidth="1"/>
    <col min="11778" max="11778" width="6.77734375" customWidth="1"/>
    <col min="11779" max="11779" width="7.44140625" customWidth="1"/>
    <col min="11780" max="11780" width="11.44140625" customWidth="1"/>
    <col min="11781" max="11781" width="1.6640625" customWidth="1"/>
    <col min="11782" max="11782" width="9" customWidth="1"/>
    <col min="11783" max="11783" width="12.5546875" customWidth="1"/>
    <col min="11784" max="11784" width="1.6640625" customWidth="1"/>
    <col min="11785" max="11785" width="7.6640625" customWidth="1"/>
    <col min="11786" max="11786" width="11.5546875" customWidth="1"/>
    <col min="11788" max="11788" width="10.5546875" customWidth="1"/>
    <col min="11789" max="11789" width="1.6640625" customWidth="1"/>
    <col min="11790" max="11790" width="10.33203125" customWidth="1"/>
    <col min="11791" max="11791" width="8.6640625" customWidth="1"/>
    <col min="12033" max="12033" width="16.88671875" customWidth="1"/>
    <col min="12034" max="12034" width="6.77734375" customWidth="1"/>
    <col min="12035" max="12035" width="7.44140625" customWidth="1"/>
    <col min="12036" max="12036" width="11.44140625" customWidth="1"/>
    <col min="12037" max="12037" width="1.6640625" customWidth="1"/>
    <col min="12038" max="12038" width="9" customWidth="1"/>
    <col min="12039" max="12039" width="12.5546875" customWidth="1"/>
    <col min="12040" max="12040" width="1.6640625" customWidth="1"/>
    <col min="12041" max="12041" width="7.6640625" customWidth="1"/>
    <col min="12042" max="12042" width="11.5546875" customWidth="1"/>
    <col min="12044" max="12044" width="10.5546875" customWidth="1"/>
    <col min="12045" max="12045" width="1.6640625" customWidth="1"/>
    <col min="12046" max="12046" width="10.33203125" customWidth="1"/>
    <col min="12047" max="12047" width="8.6640625" customWidth="1"/>
    <col min="12289" max="12289" width="16.88671875" customWidth="1"/>
    <col min="12290" max="12290" width="6.77734375" customWidth="1"/>
    <col min="12291" max="12291" width="7.44140625" customWidth="1"/>
    <col min="12292" max="12292" width="11.44140625" customWidth="1"/>
    <col min="12293" max="12293" width="1.6640625" customWidth="1"/>
    <col min="12294" max="12294" width="9" customWidth="1"/>
    <col min="12295" max="12295" width="12.5546875" customWidth="1"/>
    <col min="12296" max="12296" width="1.6640625" customWidth="1"/>
    <col min="12297" max="12297" width="7.6640625" customWidth="1"/>
    <col min="12298" max="12298" width="11.5546875" customWidth="1"/>
    <col min="12300" max="12300" width="10.5546875" customWidth="1"/>
    <col min="12301" max="12301" width="1.6640625" customWidth="1"/>
    <col min="12302" max="12302" width="10.33203125" customWidth="1"/>
    <col min="12303" max="12303" width="8.6640625" customWidth="1"/>
    <col min="12545" max="12545" width="16.88671875" customWidth="1"/>
    <col min="12546" max="12546" width="6.77734375" customWidth="1"/>
    <col min="12547" max="12547" width="7.44140625" customWidth="1"/>
    <col min="12548" max="12548" width="11.44140625" customWidth="1"/>
    <col min="12549" max="12549" width="1.6640625" customWidth="1"/>
    <col min="12550" max="12550" width="9" customWidth="1"/>
    <col min="12551" max="12551" width="12.5546875" customWidth="1"/>
    <col min="12552" max="12552" width="1.6640625" customWidth="1"/>
    <col min="12553" max="12553" width="7.6640625" customWidth="1"/>
    <col min="12554" max="12554" width="11.5546875" customWidth="1"/>
    <col min="12556" max="12556" width="10.5546875" customWidth="1"/>
    <col min="12557" max="12557" width="1.6640625" customWidth="1"/>
    <col min="12558" max="12558" width="10.33203125" customWidth="1"/>
    <col min="12559" max="12559" width="8.6640625" customWidth="1"/>
    <col min="12801" max="12801" width="16.88671875" customWidth="1"/>
    <col min="12802" max="12802" width="6.77734375" customWidth="1"/>
    <col min="12803" max="12803" width="7.44140625" customWidth="1"/>
    <col min="12804" max="12804" width="11.44140625" customWidth="1"/>
    <col min="12805" max="12805" width="1.6640625" customWidth="1"/>
    <col min="12806" max="12806" width="9" customWidth="1"/>
    <col min="12807" max="12807" width="12.5546875" customWidth="1"/>
    <col min="12808" max="12808" width="1.6640625" customWidth="1"/>
    <col min="12809" max="12809" width="7.6640625" customWidth="1"/>
    <col min="12810" max="12810" width="11.5546875" customWidth="1"/>
    <col min="12812" max="12812" width="10.5546875" customWidth="1"/>
    <col min="12813" max="12813" width="1.6640625" customWidth="1"/>
    <col min="12814" max="12814" width="10.33203125" customWidth="1"/>
    <col min="12815" max="12815" width="8.6640625" customWidth="1"/>
    <col min="13057" max="13057" width="16.88671875" customWidth="1"/>
    <col min="13058" max="13058" width="6.77734375" customWidth="1"/>
    <col min="13059" max="13059" width="7.44140625" customWidth="1"/>
    <col min="13060" max="13060" width="11.44140625" customWidth="1"/>
    <col min="13061" max="13061" width="1.6640625" customWidth="1"/>
    <col min="13062" max="13062" width="9" customWidth="1"/>
    <col min="13063" max="13063" width="12.5546875" customWidth="1"/>
    <col min="13064" max="13064" width="1.6640625" customWidth="1"/>
    <col min="13065" max="13065" width="7.6640625" customWidth="1"/>
    <col min="13066" max="13066" width="11.5546875" customWidth="1"/>
    <col min="13068" max="13068" width="10.5546875" customWidth="1"/>
    <col min="13069" max="13069" width="1.6640625" customWidth="1"/>
    <col min="13070" max="13070" width="10.33203125" customWidth="1"/>
    <col min="13071" max="13071" width="8.6640625" customWidth="1"/>
    <col min="13313" max="13313" width="16.88671875" customWidth="1"/>
    <col min="13314" max="13314" width="6.77734375" customWidth="1"/>
    <col min="13315" max="13315" width="7.44140625" customWidth="1"/>
    <col min="13316" max="13316" width="11.44140625" customWidth="1"/>
    <col min="13317" max="13317" width="1.6640625" customWidth="1"/>
    <col min="13318" max="13318" width="9" customWidth="1"/>
    <col min="13319" max="13319" width="12.5546875" customWidth="1"/>
    <col min="13320" max="13320" width="1.6640625" customWidth="1"/>
    <col min="13321" max="13321" width="7.6640625" customWidth="1"/>
    <col min="13322" max="13322" width="11.5546875" customWidth="1"/>
    <col min="13324" max="13324" width="10.5546875" customWidth="1"/>
    <col min="13325" max="13325" width="1.6640625" customWidth="1"/>
    <col min="13326" max="13326" width="10.33203125" customWidth="1"/>
    <col min="13327" max="13327" width="8.6640625" customWidth="1"/>
    <col min="13569" max="13569" width="16.88671875" customWidth="1"/>
    <col min="13570" max="13570" width="6.77734375" customWidth="1"/>
    <col min="13571" max="13571" width="7.44140625" customWidth="1"/>
    <col min="13572" max="13572" width="11.44140625" customWidth="1"/>
    <col min="13573" max="13573" width="1.6640625" customWidth="1"/>
    <col min="13574" max="13574" width="9" customWidth="1"/>
    <col min="13575" max="13575" width="12.5546875" customWidth="1"/>
    <col min="13576" max="13576" width="1.6640625" customWidth="1"/>
    <col min="13577" max="13577" width="7.6640625" customWidth="1"/>
    <col min="13578" max="13578" width="11.5546875" customWidth="1"/>
    <col min="13580" max="13580" width="10.5546875" customWidth="1"/>
    <col min="13581" max="13581" width="1.6640625" customWidth="1"/>
    <col min="13582" max="13582" width="10.33203125" customWidth="1"/>
    <col min="13583" max="13583" width="8.6640625" customWidth="1"/>
    <col min="13825" max="13825" width="16.88671875" customWidth="1"/>
    <col min="13826" max="13826" width="6.77734375" customWidth="1"/>
    <col min="13827" max="13827" width="7.44140625" customWidth="1"/>
    <col min="13828" max="13828" width="11.44140625" customWidth="1"/>
    <col min="13829" max="13829" width="1.6640625" customWidth="1"/>
    <col min="13830" max="13830" width="9" customWidth="1"/>
    <col min="13831" max="13831" width="12.5546875" customWidth="1"/>
    <col min="13832" max="13832" width="1.6640625" customWidth="1"/>
    <col min="13833" max="13833" width="7.6640625" customWidth="1"/>
    <col min="13834" max="13834" width="11.5546875" customWidth="1"/>
    <col min="13836" max="13836" width="10.5546875" customWidth="1"/>
    <col min="13837" max="13837" width="1.6640625" customWidth="1"/>
    <col min="13838" max="13838" width="10.33203125" customWidth="1"/>
    <col min="13839" max="13839" width="8.6640625" customWidth="1"/>
    <col min="14081" max="14081" width="16.88671875" customWidth="1"/>
    <col min="14082" max="14082" width="6.77734375" customWidth="1"/>
    <col min="14083" max="14083" width="7.44140625" customWidth="1"/>
    <col min="14084" max="14084" width="11.44140625" customWidth="1"/>
    <col min="14085" max="14085" width="1.6640625" customWidth="1"/>
    <col min="14086" max="14086" width="9" customWidth="1"/>
    <col min="14087" max="14087" width="12.5546875" customWidth="1"/>
    <col min="14088" max="14088" width="1.6640625" customWidth="1"/>
    <col min="14089" max="14089" width="7.6640625" customWidth="1"/>
    <col min="14090" max="14090" width="11.5546875" customWidth="1"/>
    <col min="14092" max="14092" width="10.5546875" customWidth="1"/>
    <col min="14093" max="14093" width="1.6640625" customWidth="1"/>
    <col min="14094" max="14094" width="10.33203125" customWidth="1"/>
    <col min="14095" max="14095" width="8.6640625" customWidth="1"/>
    <col min="14337" max="14337" width="16.88671875" customWidth="1"/>
    <col min="14338" max="14338" width="6.77734375" customWidth="1"/>
    <col min="14339" max="14339" width="7.44140625" customWidth="1"/>
    <col min="14340" max="14340" width="11.44140625" customWidth="1"/>
    <col min="14341" max="14341" width="1.6640625" customWidth="1"/>
    <col min="14342" max="14342" width="9" customWidth="1"/>
    <col min="14343" max="14343" width="12.5546875" customWidth="1"/>
    <col min="14344" max="14344" width="1.6640625" customWidth="1"/>
    <col min="14345" max="14345" width="7.6640625" customWidth="1"/>
    <col min="14346" max="14346" width="11.5546875" customWidth="1"/>
    <col min="14348" max="14348" width="10.5546875" customWidth="1"/>
    <col min="14349" max="14349" width="1.6640625" customWidth="1"/>
    <col min="14350" max="14350" width="10.33203125" customWidth="1"/>
    <col min="14351" max="14351" width="8.6640625" customWidth="1"/>
    <col min="14593" max="14593" width="16.88671875" customWidth="1"/>
    <col min="14594" max="14594" width="6.77734375" customWidth="1"/>
    <col min="14595" max="14595" width="7.44140625" customWidth="1"/>
    <col min="14596" max="14596" width="11.44140625" customWidth="1"/>
    <col min="14597" max="14597" width="1.6640625" customWidth="1"/>
    <col min="14598" max="14598" width="9" customWidth="1"/>
    <col min="14599" max="14599" width="12.5546875" customWidth="1"/>
    <col min="14600" max="14600" width="1.6640625" customWidth="1"/>
    <col min="14601" max="14601" width="7.6640625" customWidth="1"/>
    <col min="14602" max="14602" width="11.5546875" customWidth="1"/>
    <col min="14604" max="14604" width="10.5546875" customWidth="1"/>
    <col min="14605" max="14605" width="1.6640625" customWidth="1"/>
    <col min="14606" max="14606" width="10.33203125" customWidth="1"/>
    <col min="14607" max="14607" width="8.6640625" customWidth="1"/>
    <col min="14849" max="14849" width="16.88671875" customWidth="1"/>
    <col min="14850" max="14850" width="6.77734375" customWidth="1"/>
    <col min="14851" max="14851" width="7.44140625" customWidth="1"/>
    <col min="14852" max="14852" width="11.44140625" customWidth="1"/>
    <col min="14853" max="14853" width="1.6640625" customWidth="1"/>
    <col min="14854" max="14854" width="9" customWidth="1"/>
    <col min="14855" max="14855" width="12.5546875" customWidth="1"/>
    <col min="14856" max="14856" width="1.6640625" customWidth="1"/>
    <col min="14857" max="14857" width="7.6640625" customWidth="1"/>
    <col min="14858" max="14858" width="11.5546875" customWidth="1"/>
    <col min="14860" max="14860" width="10.5546875" customWidth="1"/>
    <col min="14861" max="14861" width="1.6640625" customWidth="1"/>
    <col min="14862" max="14862" width="10.33203125" customWidth="1"/>
    <col min="14863" max="14863" width="8.6640625" customWidth="1"/>
    <col min="15105" max="15105" width="16.88671875" customWidth="1"/>
    <col min="15106" max="15106" width="6.77734375" customWidth="1"/>
    <col min="15107" max="15107" width="7.44140625" customWidth="1"/>
    <col min="15108" max="15108" width="11.44140625" customWidth="1"/>
    <col min="15109" max="15109" width="1.6640625" customWidth="1"/>
    <col min="15110" max="15110" width="9" customWidth="1"/>
    <col min="15111" max="15111" width="12.5546875" customWidth="1"/>
    <col min="15112" max="15112" width="1.6640625" customWidth="1"/>
    <col min="15113" max="15113" width="7.6640625" customWidth="1"/>
    <col min="15114" max="15114" width="11.5546875" customWidth="1"/>
    <col min="15116" max="15116" width="10.5546875" customWidth="1"/>
    <col min="15117" max="15117" width="1.6640625" customWidth="1"/>
    <col min="15118" max="15118" width="10.33203125" customWidth="1"/>
    <col min="15119" max="15119" width="8.6640625" customWidth="1"/>
    <col min="15361" max="15361" width="16.88671875" customWidth="1"/>
    <col min="15362" max="15362" width="6.77734375" customWidth="1"/>
    <col min="15363" max="15363" width="7.44140625" customWidth="1"/>
    <col min="15364" max="15364" width="11.44140625" customWidth="1"/>
    <col min="15365" max="15365" width="1.6640625" customWidth="1"/>
    <col min="15366" max="15366" width="9" customWidth="1"/>
    <col min="15367" max="15367" width="12.5546875" customWidth="1"/>
    <col min="15368" max="15368" width="1.6640625" customWidth="1"/>
    <col min="15369" max="15369" width="7.6640625" customWidth="1"/>
    <col min="15370" max="15370" width="11.5546875" customWidth="1"/>
    <col min="15372" max="15372" width="10.5546875" customWidth="1"/>
    <col min="15373" max="15373" width="1.6640625" customWidth="1"/>
    <col min="15374" max="15374" width="10.33203125" customWidth="1"/>
    <col min="15375" max="15375" width="8.6640625" customWidth="1"/>
    <col min="15617" max="15617" width="16.88671875" customWidth="1"/>
    <col min="15618" max="15618" width="6.77734375" customWidth="1"/>
    <col min="15619" max="15619" width="7.44140625" customWidth="1"/>
    <col min="15620" max="15620" width="11.44140625" customWidth="1"/>
    <col min="15621" max="15621" width="1.6640625" customWidth="1"/>
    <col min="15622" max="15622" width="9" customWidth="1"/>
    <col min="15623" max="15623" width="12.5546875" customWidth="1"/>
    <col min="15624" max="15624" width="1.6640625" customWidth="1"/>
    <col min="15625" max="15625" width="7.6640625" customWidth="1"/>
    <col min="15626" max="15626" width="11.5546875" customWidth="1"/>
    <col min="15628" max="15628" width="10.5546875" customWidth="1"/>
    <col min="15629" max="15629" width="1.6640625" customWidth="1"/>
    <col min="15630" max="15630" width="10.33203125" customWidth="1"/>
    <col min="15631" max="15631" width="8.6640625" customWidth="1"/>
    <col min="15873" max="15873" width="16.88671875" customWidth="1"/>
    <col min="15874" max="15874" width="6.77734375" customWidth="1"/>
    <col min="15875" max="15875" width="7.44140625" customWidth="1"/>
    <col min="15876" max="15876" width="11.44140625" customWidth="1"/>
    <col min="15877" max="15877" width="1.6640625" customWidth="1"/>
    <col min="15878" max="15878" width="9" customWidth="1"/>
    <col min="15879" max="15879" width="12.5546875" customWidth="1"/>
    <col min="15880" max="15880" width="1.6640625" customWidth="1"/>
    <col min="15881" max="15881" width="7.6640625" customWidth="1"/>
    <col min="15882" max="15882" width="11.5546875" customWidth="1"/>
    <col min="15884" max="15884" width="10.5546875" customWidth="1"/>
    <col min="15885" max="15885" width="1.6640625" customWidth="1"/>
    <col min="15886" max="15886" width="10.33203125" customWidth="1"/>
    <col min="15887" max="15887" width="8.6640625" customWidth="1"/>
    <col min="16129" max="16129" width="16.88671875" customWidth="1"/>
    <col min="16130" max="16130" width="6.77734375" customWidth="1"/>
    <col min="16131" max="16131" width="7.44140625" customWidth="1"/>
    <col min="16132" max="16132" width="11.44140625" customWidth="1"/>
    <col min="16133" max="16133" width="1.6640625" customWidth="1"/>
    <col min="16134" max="16134" width="9" customWidth="1"/>
    <col min="16135" max="16135" width="12.5546875" customWidth="1"/>
    <col min="16136" max="16136" width="1.6640625" customWidth="1"/>
    <col min="16137" max="16137" width="7.6640625" customWidth="1"/>
    <col min="16138" max="16138" width="11.5546875" customWidth="1"/>
    <col min="16140" max="16140" width="10.5546875" customWidth="1"/>
    <col min="16141" max="16141" width="1.6640625" customWidth="1"/>
    <col min="16142" max="16142" width="10.33203125" customWidth="1"/>
    <col min="16143" max="16143" width="8.6640625" customWidth="1"/>
  </cols>
  <sheetData>
    <row r="1" spans="1:17" x14ac:dyDescent="0.3">
      <c r="A1" s="185" t="s">
        <v>65</v>
      </c>
      <c r="B1" s="18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B4" s="186"/>
      <c r="C4" s="186"/>
      <c r="E4" s="2"/>
      <c r="F4" s="2"/>
      <c r="G4" s="186"/>
      <c r="H4" s="2"/>
      <c r="I4" s="186"/>
      <c r="J4" s="186"/>
      <c r="K4" s="186"/>
      <c r="L4" s="2"/>
      <c r="M4" s="2"/>
      <c r="N4" s="186"/>
      <c r="O4" s="186"/>
      <c r="P4" s="2"/>
      <c r="Q4" s="2"/>
    </row>
    <row r="5" spans="1:17" x14ac:dyDescent="0.3">
      <c r="A5" s="139" t="s">
        <v>1</v>
      </c>
      <c r="B5" s="187" t="s">
        <v>53</v>
      </c>
      <c r="C5" s="187" t="s">
        <v>53</v>
      </c>
      <c r="D5" s="6" t="s">
        <v>2</v>
      </c>
      <c r="E5" s="7"/>
      <c r="F5" s="141" t="s">
        <v>3</v>
      </c>
      <c r="G5" s="142"/>
      <c r="H5" s="5"/>
      <c r="I5" s="8"/>
      <c r="J5" s="9" t="s">
        <v>4</v>
      </c>
      <c r="K5" s="143" t="s">
        <v>3</v>
      </c>
      <c r="L5" s="144"/>
      <c r="M5" s="5"/>
      <c r="N5" s="10" t="s">
        <v>5</v>
      </c>
      <c r="O5" s="188" t="s">
        <v>6</v>
      </c>
      <c r="P5" s="189"/>
      <c r="Q5" s="2"/>
    </row>
    <row r="6" spans="1:17" x14ac:dyDescent="0.3">
      <c r="A6" s="140"/>
      <c r="B6" s="190" t="s">
        <v>54</v>
      </c>
      <c r="C6" s="190" t="s">
        <v>55</v>
      </c>
      <c r="D6" s="12" t="s">
        <v>8</v>
      </c>
      <c r="E6" s="7"/>
      <c r="F6" s="145" t="s">
        <v>9</v>
      </c>
      <c r="G6" s="146"/>
      <c r="H6" s="5"/>
      <c r="I6" s="13" t="s">
        <v>10</v>
      </c>
      <c r="J6" s="13" t="s">
        <v>11</v>
      </c>
      <c r="K6" s="147" t="s">
        <v>12</v>
      </c>
      <c r="L6" s="148"/>
      <c r="M6" s="5"/>
      <c r="N6" s="14" t="s">
        <v>13</v>
      </c>
      <c r="O6" s="191" t="s">
        <v>14</v>
      </c>
      <c r="P6" s="189"/>
      <c r="Q6" s="2"/>
    </row>
    <row r="7" spans="1:17" x14ac:dyDescent="0.3">
      <c r="A7" s="16" t="s">
        <v>15</v>
      </c>
      <c r="B7" s="192">
        <v>5</v>
      </c>
      <c r="C7" s="63">
        <f>B7/21</f>
        <v>0.23809523809523808</v>
      </c>
      <c r="D7" s="18">
        <f>4/B7</f>
        <v>0.8</v>
      </c>
      <c r="E7" s="19"/>
      <c r="F7" s="136">
        <v>3.25</v>
      </c>
      <c r="G7" s="137"/>
      <c r="H7" s="20"/>
      <c r="I7" s="18">
        <f>1/B7</f>
        <v>0.2</v>
      </c>
      <c r="J7" s="18">
        <v>1</v>
      </c>
      <c r="K7" s="125">
        <v>2</v>
      </c>
      <c r="L7" s="126"/>
      <c r="M7" s="20"/>
      <c r="N7" s="73" t="s">
        <v>20</v>
      </c>
      <c r="O7" s="73">
        <v>3</v>
      </c>
      <c r="P7" s="189"/>
      <c r="Q7" s="2"/>
    </row>
    <row r="8" spans="1:17" x14ac:dyDescent="0.3">
      <c r="A8" s="22" t="s">
        <v>16</v>
      </c>
      <c r="B8" s="192">
        <v>5</v>
      </c>
      <c r="C8" s="193">
        <f>B8/27</f>
        <v>0.18518518518518517</v>
      </c>
      <c r="D8" s="118" t="s">
        <v>20</v>
      </c>
      <c r="E8" s="19"/>
      <c r="F8" s="134" t="s">
        <v>20</v>
      </c>
      <c r="G8" s="135"/>
      <c r="H8" s="20"/>
      <c r="I8" s="25">
        <f>5/B8</f>
        <v>1</v>
      </c>
      <c r="J8" s="25">
        <v>0.6</v>
      </c>
      <c r="K8" s="130">
        <v>2.8</v>
      </c>
      <c r="L8" s="130"/>
      <c r="M8" s="20"/>
      <c r="N8" s="118" t="s">
        <v>20</v>
      </c>
      <c r="O8" s="80">
        <v>3.4</v>
      </c>
      <c r="P8" s="189"/>
      <c r="Q8" s="2"/>
    </row>
    <row r="9" spans="1:17" x14ac:dyDescent="0.3">
      <c r="A9" s="16" t="s">
        <v>17</v>
      </c>
      <c r="B9" s="192">
        <v>10</v>
      </c>
      <c r="C9" s="63">
        <f>B9/20</f>
        <v>0.5</v>
      </c>
      <c r="D9" s="18">
        <f>2/B9</f>
        <v>0.2</v>
      </c>
      <c r="E9" s="19"/>
      <c r="F9" s="136">
        <v>4</v>
      </c>
      <c r="G9" s="137"/>
      <c r="H9" s="20"/>
      <c r="I9" s="27">
        <f>8/B9</f>
        <v>0.8</v>
      </c>
      <c r="J9" s="27">
        <v>0.625</v>
      </c>
      <c r="K9" s="138">
        <v>2.875</v>
      </c>
      <c r="L9" s="138"/>
      <c r="M9" s="20"/>
      <c r="N9" s="73" t="s">
        <v>20</v>
      </c>
      <c r="O9" s="73">
        <v>3.11</v>
      </c>
      <c r="P9" s="189"/>
      <c r="Q9" s="2"/>
    </row>
    <row r="10" spans="1:17" x14ac:dyDescent="0.3">
      <c r="A10" s="22" t="s">
        <v>18</v>
      </c>
      <c r="B10" s="192">
        <v>6</v>
      </c>
      <c r="C10" s="193">
        <f>B10/19</f>
        <v>0.31578947368421051</v>
      </c>
      <c r="D10" s="25">
        <f>2/B10</f>
        <v>0.33333333333333331</v>
      </c>
      <c r="E10" s="19"/>
      <c r="F10" s="134">
        <v>3.5</v>
      </c>
      <c r="G10" s="135"/>
      <c r="H10" s="20"/>
      <c r="I10" s="25">
        <f>4/B10</f>
        <v>0.66666666666666663</v>
      </c>
      <c r="J10" s="25">
        <v>0.75</v>
      </c>
      <c r="K10" s="194">
        <v>2.75</v>
      </c>
      <c r="L10" s="130"/>
      <c r="M10" s="20"/>
      <c r="N10" s="118" t="s">
        <v>20</v>
      </c>
      <c r="O10" s="80">
        <v>3.2</v>
      </c>
      <c r="P10" s="189"/>
      <c r="Q10" s="2"/>
    </row>
    <row r="11" spans="1:17" x14ac:dyDescent="0.3">
      <c r="A11" s="16" t="s">
        <v>19</v>
      </c>
      <c r="B11" s="192">
        <v>4</v>
      </c>
      <c r="C11" s="63">
        <f>B11/16</f>
        <v>0.25</v>
      </c>
      <c r="D11" s="73" t="s">
        <v>20</v>
      </c>
      <c r="E11" s="19"/>
      <c r="F11" s="125" t="s">
        <v>20</v>
      </c>
      <c r="G11" s="126"/>
      <c r="H11" s="20"/>
      <c r="I11" s="202">
        <f>4/B11</f>
        <v>1</v>
      </c>
      <c r="J11" s="202">
        <v>1</v>
      </c>
      <c r="K11" s="125">
        <v>3.25</v>
      </c>
      <c r="L11" s="126"/>
      <c r="M11" s="20"/>
      <c r="N11" s="73" t="s">
        <v>20</v>
      </c>
      <c r="O11" s="73">
        <v>3.25</v>
      </c>
      <c r="P11" s="189"/>
      <c r="Q11" s="2"/>
    </row>
    <row r="12" spans="1:17" x14ac:dyDescent="0.3">
      <c r="A12" s="22" t="s">
        <v>57</v>
      </c>
      <c r="B12" s="192">
        <v>2</v>
      </c>
      <c r="C12" s="193">
        <f>B12/6</f>
        <v>0.33333333333333331</v>
      </c>
      <c r="D12" s="25">
        <f>2/B12</f>
        <v>1</v>
      </c>
      <c r="E12" s="19"/>
      <c r="F12" s="128">
        <v>4</v>
      </c>
      <c r="G12" s="129"/>
      <c r="H12" s="20"/>
      <c r="I12" s="118" t="s">
        <v>20</v>
      </c>
      <c r="J12" s="118" t="s">
        <v>20</v>
      </c>
      <c r="K12" s="130" t="s">
        <v>20</v>
      </c>
      <c r="L12" s="130"/>
      <c r="M12" s="20"/>
      <c r="N12" s="118" t="s">
        <v>20</v>
      </c>
      <c r="O12" s="80">
        <v>4</v>
      </c>
      <c r="P12" s="189"/>
      <c r="Q12" s="2"/>
    </row>
    <row r="13" spans="1:17" x14ac:dyDescent="0.3">
      <c r="A13" s="28" t="s">
        <v>21</v>
      </c>
      <c r="B13" s="192">
        <v>5</v>
      </c>
      <c r="C13" s="197">
        <f>B13/14</f>
        <v>0.35714285714285715</v>
      </c>
      <c r="D13" s="30">
        <f>3/B13</f>
        <v>0.6</v>
      </c>
      <c r="E13" s="19"/>
      <c r="F13" s="131">
        <v>3</v>
      </c>
      <c r="G13" s="132"/>
      <c r="H13" s="20"/>
      <c r="I13" s="30">
        <f>2/B13</f>
        <v>0.4</v>
      </c>
      <c r="J13" s="30">
        <v>0.5</v>
      </c>
      <c r="K13" s="125">
        <v>3.5</v>
      </c>
      <c r="L13" s="126"/>
      <c r="M13" s="20"/>
      <c r="N13" s="73" t="s">
        <v>20</v>
      </c>
      <c r="O13" s="73">
        <v>3.6</v>
      </c>
      <c r="P13" s="189"/>
      <c r="Q13" s="2"/>
    </row>
    <row r="14" spans="1:17" x14ac:dyDescent="0.3">
      <c r="A14" s="32" t="s">
        <v>22</v>
      </c>
      <c r="B14" s="33">
        <v>37</v>
      </c>
      <c r="C14" s="198">
        <f>B14/123</f>
        <v>0.30081300813008133</v>
      </c>
      <c r="D14" s="34">
        <f>13/B14</f>
        <v>0.35135135135135137</v>
      </c>
      <c r="E14" s="33"/>
      <c r="F14" s="33"/>
      <c r="G14" s="33">
        <v>3.5</v>
      </c>
      <c r="H14" s="33"/>
      <c r="I14" s="34">
        <v>0.64900000000000002</v>
      </c>
      <c r="J14" s="34">
        <v>0.70799999999999996</v>
      </c>
      <c r="K14" s="33"/>
      <c r="L14" s="35">
        <v>2.9159999999999999</v>
      </c>
      <c r="M14" s="33"/>
      <c r="N14" s="118" t="s">
        <v>20</v>
      </c>
      <c r="O14" s="80">
        <v>3.2856999999999998</v>
      </c>
      <c r="P14" s="189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"/>
      <c r="E16" s="2"/>
      <c r="F16" s="2"/>
      <c r="H16" s="2"/>
      <c r="K16" s="2"/>
      <c r="M16" s="2"/>
      <c r="N16" s="2"/>
      <c r="O16" s="2"/>
      <c r="P16" s="2"/>
      <c r="Q16" s="2"/>
    </row>
    <row r="17" spans="1:17" x14ac:dyDescent="0.3">
      <c r="A17" s="5" t="s">
        <v>58</v>
      </c>
      <c r="B17" s="5">
        <v>124</v>
      </c>
      <c r="C17" s="2"/>
      <c r="D17" s="2"/>
      <c r="E17" s="2"/>
      <c r="F17" s="2"/>
      <c r="G17" s="2"/>
      <c r="H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38" t="s">
        <v>59</v>
      </c>
      <c r="B18" s="5">
        <v>1</v>
      </c>
      <c r="C18" s="2"/>
      <c r="G18" s="2"/>
      <c r="H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" t="s">
        <v>60</v>
      </c>
      <c r="B19" s="5">
        <v>123</v>
      </c>
      <c r="C19" s="2"/>
      <c r="G19" s="2"/>
      <c r="H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" t="s">
        <v>61</v>
      </c>
      <c r="B20" s="5">
        <v>37</v>
      </c>
      <c r="C20" s="2"/>
      <c r="G20" s="2"/>
      <c r="H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5" t="s">
        <v>62</v>
      </c>
      <c r="B21" s="200">
        <f>B20/B19</f>
        <v>0.30081300813008133</v>
      </c>
      <c r="C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"/>
      <c r="B22" s="5"/>
      <c r="C22" s="2"/>
      <c r="G22" s="2"/>
      <c r="H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5"/>
      <c r="B23" s="5"/>
      <c r="C23" s="2"/>
      <c r="G23" s="2"/>
      <c r="H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38" t="s">
        <v>25</v>
      </c>
      <c r="B24" s="2"/>
      <c r="C24" s="2"/>
      <c r="D24" s="2"/>
      <c r="E24" s="2"/>
      <c r="F24" s="2"/>
      <c r="G24" s="2"/>
      <c r="H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38" t="s">
        <v>26</v>
      </c>
      <c r="B25" s="5"/>
      <c r="C25" s="5">
        <v>4</v>
      </c>
      <c r="D25" s="2"/>
      <c r="E25" s="2"/>
      <c r="F25" s="2"/>
      <c r="G25" s="2"/>
      <c r="H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8" t="s">
        <v>27</v>
      </c>
      <c r="B26" s="5"/>
      <c r="C26" s="5">
        <v>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8" t="s">
        <v>28</v>
      </c>
      <c r="B27" s="5"/>
      <c r="C27" s="5">
        <v>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38" t="s">
        <v>29</v>
      </c>
      <c r="B28" s="5"/>
      <c r="C28" s="5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38" t="s">
        <v>63</v>
      </c>
      <c r="B29" s="5"/>
      <c r="C29" s="201" t="s">
        <v>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20">
    <mergeCell ref="F13:G13"/>
    <mergeCell ref="K13:L13"/>
    <mergeCell ref="F10:G10"/>
    <mergeCell ref="K10:L10"/>
    <mergeCell ref="F11:G11"/>
    <mergeCell ref="K11:L11"/>
    <mergeCell ref="F12:G12"/>
    <mergeCell ref="K12:L12"/>
    <mergeCell ref="F7:G7"/>
    <mergeCell ref="K7:L7"/>
    <mergeCell ref="F8:G8"/>
    <mergeCell ref="K8:L8"/>
    <mergeCell ref="F9:G9"/>
    <mergeCell ref="K9:L9"/>
    <mergeCell ref="A1:B1"/>
    <mergeCell ref="A5:A6"/>
    <mergeCell ref="F5:G5"/>
    <mergeCell ref="K5:L5"/>
    <mergeCell ref="F6:G6"/>
    <mergeCell ref="K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C4" sqref="C4"/>
    </sheetView>
  </sheetViews>
  <sheetFormatPr defaultRowHeight="14.4" x14ac:dyDescent="0.3"/>
  <cols>
    <col min="1" max="1" width="16.88671875" customWidth="1"/>
    <col min="2" max="3" width="8" bestFit="1" customWidth="1"/>
    <col min="4" max="4" width="13.109375" customWidth="1"/>
    <col min="5" max="5" width="1.6640625" customWidth="1"/>
    <col min="6" max="6" width="9" customWidth="1"/>
    <col min="7" max="7" width="13.88671875" customWidth="1"/>
    <col min="8" max="8" width="1.6640625" customWidth="1"/>
    <col min="9" max="9" width="7.6640625" customWidth="1"/>
    <col min="10" max="10" width="11.5546875" customWidth="1"/>
    <col min="12" max="12" width="10.5546875" customWidth="1"/>
    <col min="13" max="13" width="1.6640625" customWidth="1"/>
    <col min="14" max="14" width="11.109375" customWidth="1"/>
    <col min="15" max="15" width="8.6640625" customWidth="1"/>
    <col min="257" max="257" width="16.88671875" customWidth="1"/>
    <col min="258" max="259" width="8" bestFit="1" customWidth="1"/>
    <col min="260" max="260" width="13.109375" customWidth="1"/>
    <col min="261" max="261" width="1.6640625" customWidth="1"/>
    <col min="262" max="262" width="9" customWidth="1"/>
    <col min="263" max="263" width="13.88671875" customWidth="1"/>
    <col min="264" max="264" width="1.6640625" customWidth="1"/>
    <col min="265" max="265" width="7.6640625" customWidth="1"/>
    <col min="266" max="266" width="11.5546875" customWidth="1"/>
    <col min="268" max="268" width="10.5546875" customWidth="1"/>
    <col min="269" max="269" width="1.6640625" customWidth="1"/>
    <col min="270" max="270" width="11.109375" customWidth="1"/>
    <col min="271" max="271" width="8.6640625" customWidth="1"/>
    <col min="513" max="513" width="16.88671875" customWidth="1"/>
    <col min="514" max="515" width="8" bestFit="1" customWidth="1"/>
    <col min="516" max="516" width="13.109375" customWidth="1"/>
    <col min="517" max="517" width="1.6640625" customWidth="1"/>
    <col min="518" max="518" width="9" customWidth="1"/>
    <col min="519" max="519" width="13.88671875" customWidth="1"/>
    <col min="520" max="520" width="1.6640625" customWidth="1"/>
    <col min="521" max="521" width="7.6640625" customWidth="1"/>
    <col min="522" max="522" width="11.5546875" customWidth="1"/>
    <col min="524" max="524" width="10.5546875" customWidth="1"/>
    <col min="525" max="525" width="1.6640625" customWidth="1"/>
    <col min="526" max="526" width="11.109375" customWidth="1"/>
    <col min="527" max="527" width="8.6640625" customWidth="1"/>
    <col min="769" max="769" width="16.88671875" customWidth="1"/>
    <col min="770" max="771" width="8" bestFit="1" customWidth="1"/>
    <col min="772" max="772" width="13.109375" customWidth="1"/>
    <col min="773" max="773" width="1.6640625" customWidth="1"/>
    <col min="774" max="774" width="9" customWidth="1"/>
    <col min="775" max="775" width="13.88671875" customWidth="1"/>
    <col min="776" max="776" width="1.6640625" customWidth="1"/>
    <col min="777" max="777" width="7.6640625" customWidth="1"/>
    <col min="778" max="778" width="11.5546875" customWidth="1"/>
    <col min="780" max="780" width="10.5546875" customWidth="1"/>
    <col min="781" max="781" width="1.6640625" customWidth="1"/>
    <col min="782" max="782" width="11.109375" customWidth="1"/>
    <col min="783" max="783" width="8.6640625" customWidth="1"/>
    <col min="1025" max="1025" width="16.88671875" customWidth="1"/>
    <col min="1026" max="1027" width="8" bestFit="1" customWidth="1"/>
    <col min="1028" max="1028" width="13.109375" customWidth="1"/>
    <col min="1029" max="1029" width="1.6640625" customWidth="1"/>
    <col min="1030" max="1030" width="9" customWidth="1"/>
    <col min="1031" max="1031" width="13.88671875" customWidth="1"/>
    <col min="1032" max="1032" width="1.6640625" customWidth="1"/>
    <col min="1033" max="1033" width="7.6640625" customWidth="1"/>
    <col min="1034" max="1034" width="11.5546875" customWidth="1"/>
    <col min="1036" max="1036" width="10.5546875" customWidth="1"/>
    <col min="1037" max="1037" width="1.6640625" customWidth="1"/>
    <col min="1038" max="1038" width="11.109375" customWidth="1"/>
    <col min="1039" max="1039" width="8.6640625" customWidth="1"/>
    <col min="1281" max="1281" width="16.88671875" customWidth="1"/>
    <col min="1282" max="1283" width="8" bestFit="1" customWidth="1"/>
    <col min="1284" max="1284" width="13.109375" customWidth="1"/>
    <col min="1285" max="1285" width="1.6640625" customWidth="1"/>
    <col min="1286" max="1286" width="9" customWidth="1"/>
    <col min="1287" max="1287" width="13.88671875" customWidth="1"/>
    <col min="1288" max="1288" width="1.6640625" customWidth="1"/>
    <col min="1289" max="1289" width="7.6640625" customWidth="1"/>
    <col min="1290" max="1290" width="11.5546875" customWidth="1"/>
    <col min="1292" max="1292" width="10.5546875" customWidth="1"/>
    <col min="1293" max="1293" width="1.6640625" customWidth="1"/>
    <col min="1294" max="1294" width="11.109375" customWidth="1"/>
    <col min="1295" max="1295" width="8.6640625" customWidth="1"/>
    <col min="1537" max="1537" width="16.88671875" customWidth="1"/>
    <col min="1538" max="1539" width="8" bestFit="1" customWidth="1"/>
    <col min="1540" max="1540" width="13.109375" customWidth="1"/>
    <col min="1541" max="1541" width="1.6640625" customWidth="1"/>
    <col min="1542" max="1542" width="9" customWidth="1"/>
    <col min="1543" max="1543" width="13.88671875" customWidth="1"/>
    <col min="1544" max="1544" width="1.6640625" customWidth="1"/>
    <col min="1545" max="1545" width="7.6640625" customWidth="1"/>
    <col min="1546" max="1546" width="11.5546875" customWidth="1"/>
    <col min="1548" max="1548" width="10.5546875" customWidth="1"/>
    <col min="1549" max="1549" width="1.6640625" customWidth="1"/>
    <col min="1550" max="1550" width="11.109375" customWidth="1"/>
    <col min="1551" max="1551" width="8.6640625" customWidth="1"/>
    <col min="1793" max="1793" width="16.88671875" customWidth="1"/>
    <col min="1794" max="1795" width="8" bestFit="1" customWidth="1"/>
    <col min="1796" max="1796" width="13.109375" customWidth="1"/>
    <col min="1797" max="1797" width="1.6640625" customWidth="1"/>
    <col min="1798" max="1798" width="9" customWidth="1"/>
    <col min="1799" max="1799" width="13.88671875" customWidth="1"/>
    <col min="1800" max="1800" width="1.6640625" customWidth="1"/>
    <col min="1801" max="1801" width="7.6640625" customWidth="1"/>
    <col min="1802" max="1802" width="11.5546875" customWidth="1"/>
    <col min="1804" max="1804" width="10.5546875" customWidth="1"/>
    <col min="1805" max="1805" width="1.6640625" customWidth="1"/>
    <col min="1806" max="1806" width="11.109375" customWidth="1"/>
    <col min="1807" max="1807" width="8.6640625" customWidth="1"/>
    <col min="2049" max="2049" width="16.88671875" customWidth="1"/>
    <col min="2050" max="2051" width="8" bestFit="1" customWidth="1"/>
    <col min="2052" max="2052" width="13.109375" customWidth="1"/>
    <col min="2053" max="2053" width="1.6640625" customWidth="1"/>
    <col min="2054" max="2054" width="9" customWidth="1"/>
    <col min="2055" max="2055" width="13.88671875" customWidth="1"/>
    <col min="2056" max="2056" width="1.6640625" customWidth="1"/>
    <col min="2057" max="2057" width="7.6640625" customWidth="1"/>
    <col min="2058" max="2058" width="11.5546875" customWidth="1"/>
    <col min="2060" max="2060" width="10.5546875" customWidth="1"/>
    <col min="2061" max="2061" width="1.6640625" customWidth="1"/>
    <col min="2062" max="2062" width="11.109375" customWidth="1"/>
    <col min="2063" max="2063" width="8.6640625" customWidth="1"/>
    <col min="2305" max="2305" width="16.88671875" customWidth="1"/>
    <col min="2306" max="2307" width="8" bestFit="1" customWidth="1"/>
    <col min="2308" max="2308" width="13.109375" customWidth="1"/>
    <col min="2309" max="2309" width="1.6640625" customWidth="1"/>
    <col min="2310" max="2310" width="9" customWidth="1"/>
    <col min="2311" max="2311" width="13.88671875" customWidth="1"/>
    <col min="2312" max="2312" width="1.6640625" customWidth="1"/>
    <col min="2313" max="2313" width="7.6640625" customWidth="1"/>
    <col min="2314" max="2314" width="11.5546875" customWidth="1"/>
    <col min="2316" max="2316" width="10.5546875" customWidth="1"/>
    <col min="2317" max="2317" width="1.6640625" customWidth="1"/>
    <col min="2318" max="2318" width="11.109375" customWidth="1"/>
    <col min="2319" max="2319" width="8.6640625" customWidth="1"/>
    <col min="2561" max="2561" width="16.88671875" customWidth="1"/>
    <col min="2562" max="2563" width="8" bestFit="1" customWidth="1"/>
    <col min="2564" max="2564" width="13.109375" customWidth="1"/>
    <col min="2565" max="2565" width="1.6640625" customWidth="1"/>
    <col min="2566" max="2566" width="9" customWidth="1"/>
    <col min="2567" max="2567" width="13.88671875" customWidth="1"/>
    <col min="2568" max="2568" width="1.6640625" customWidth="1"/>
    <col min="2569" max="2569" width="7.6640625" customWidth="1"/>
    <col min="2570" max="2570" width="11.5546875" customWidth="1"/>
    <col min="2572" max="2572" width="10.5546875" customWidth="1"/>
    <col min="2573" max="2573" width="1.6640625" customWidth="1"/>
    <col min="2574" max="2574" width="11.109375" customWidth="1"/>
    <col min="2575" max="2575" width="8.6640625" customWidth="1"/>
    <col min="2817" max="2817" width="16.88671875" customWidth="1"/>
    <col min="2818" max="2819" width="8" bestFit="1" customWidth="1"/>
    <col min="2820" max="2820" width="13.109375" customWidth="1"/>
    <col min="2821" max="2821" width="1.6640625" customWidth="1"/>
    <col min="2822" max="2822" width="9" customWidth="1"/>
    <col min="2823" max="2823" width="13.88671875" customWidth="1"/>
    <col min="2824" max="2824" width="1.6640625" customWidth="1"/>
    <col min="2825" max="2825" width="7.6640625" customWidth="1"/>
    <col min="2826" max="2826" width="11.5546875" customWidth="1"/>
    <col min="2828" max="2828" width="10.5546875" customWidth="1"/>
    <col min="2829" max="2829" width="1.6640625" customWidth="1"/>
    <col min="2830" max="2830" width="11.109375" customWidth="1"/>
    <col min="2831" max="2831" width="8.6640625" customWidth="1"/>
    <col min="3073" max="3073" width="16.88671875" customWidth="1"/>
    <col min="3074" max="3075" width="8" bestFit="1" customWidth="1"/>
    <col min="3076" max="3076" width="13.109375" customWidth="1"/>
    <col min="3077" max="3077" width="1.6640625" customWidth="1"/>
    <col min="3078" max="3078" width="9" customWidth="1"/>
    <col min="3079" max="3079" width="13.88671875" customWidth="1"/>
    <col min="3080" max="3080" width="1.6640625" customWidth="1"/>
    <col min="3081" max="3081" width="7.6640625" customWidth="1"/>
    <col min="3082" max="3082" width="11.5546875" customWidth="1"/>
    <col min="3084" max="3084" width="10.5546875" customWidth="1"/>
    <col min="3085" max="3085" width="1.6640625" customWidth="1"/>
    <col min="3086" max="3086" width="11.109375" customWidth="1"/>
    <col min="3087" max="3087" width="8.6640625" customWidth="1"/>
    <col min="3329" max="3329" width="16.88671875" customWidth="1"/>
    <col min="3330" max="3331" width="8" bestFit="1" customWidth="1"/>
    <col min="3332" max="3332" width="13.109375" customWidth="1"/>
    <col min="3333" max="3333" width="1.6640625" customWidth="1"/>
    <col min="3334" max="3334" width="9" customWidth="1"/>
    <col min="3335" max="3335" width="13.88671875" customWidth="1"/>
    <col min="3336" max="3336" width="1.6640625" customWidth="1"/>
    <col min="3337" max="3337" width="7.6640625" customWidth="1"/>
    <col min="3338" max="3338" width="11.5546875" customWidth="1"/>
    <col min="3340" max="3340" width="10.5546875" customWidth="1"/>
    <col min="3341" max="3341" width="1.6640625" customWidth="1"/>
    <col min="3342" max="3342" width="11.109375" customWidth="1"/>
    <col min="3343" max="3343" width="8.6640625" customWidth="1"/>
    <col min="3585" max="3585" width="16.88671875" customWidth="1"/>
    <col min="3586" max="3587" width="8" bestFit="1" customWidth="1"/>
    <col min="3588" max="3588" width="13.109375" customWidth="1"/>
    <col min="3589" max="3589" width="1.6640625" customWidth="1"/>
    <col min="3590" max="3590" width="9" customWidth="1"/>
    <col min="3591" max="3591" width="13.88671875" customWidth="1"/>
    <col min="3592" max="3592" width="1.6640625" customWidth="1"/>
    <col min="3593" max="3593" width="7.6640625" customWidth="1"/>
    <col min="3594" max="3594" width="11.5546875" customWidth="1"/>
    <col min="3596" max="3596" width="10.5546875" customWidth="1"/>
    <col min="3597" max="3597" width="1.6640625" customWidth="1"/>
    <col min="3598" max="3598" width="11.109375" customWidth="1"/>
    <col min="3599" max="3599" width="8.6640625" customWidth="1"/>
    <col min="3841" max="3841" width="16.88671875" customWidth="1"/>
    <col min="3842" max="3843" width="8" bestFit="1" customWidth="1"/>
    <col min="3844" max="3844" width="13.109375" customWidth="1"/>
    <col min="3845" max="3845" width="1.6640625" customWidth="1"/>
    <col min="3846" max="3846" width="9" customWidth="1"/>
    <col min="3847" max="3847" width="13.88671875" customWidth="1"/>
    <col min="3848" max="3848" width="1.6640625" customWidth="1"/>
    <col min="3849" max="3849" width="7.6640625" customWidth="1"/>
    <col min="3850" max="3850" width="11.5546875" customWidth="1"/>
    <col min="3852" max="3852" width="10.5546875" customWidth="1"/>
    <col min="3853" max="3853" width="1.6640625" customWidth="1"/>
    <col min="3854" max="3854" width="11.109375" customWidth="1"/>
    <col min="3855" max="3855" width="8.6640625" customWidth="1"/>
    <col min="4097" max="4097" width="16.88671875" customWidth="1"/>
    <col min="4098" max="4099" width="8" bestFit="1" customWidth="1"/>
    <col min="4100" max="4100" width="13.109375" customWidth="1"/>
    <col min="4101" max="4101" width="1.6640625" customWidth="1"/>
    <col min="4102" max="4102" width="9" customWidth="1"/>
    <col min="4103" max="4103" width="13.88671875" customWidth="1"/>
    <col min="4104" max="4104" width="1.6640625" customWidth="1"/>
    <col min="4105" max="4105" width="7.6640625" customWidth="1"/>
    <col min="4106" max="4106" width="11.5546875" customWidth="1"/>
    <col min="4108" max="4108" width="10.5546875" customWidth="1"/>
    <col min="4109" max="4109" width="1.6640625" customWidth="1"/>
    <col min="4110" max="4110" width="11.109375" customWidth="1"/>
    <col min="4111" max="4111" width="8.6640625" customWidth="1"/>
    <col min="4353" max="4353" width="16.88671875" customWidth="1"/>
    <col min="4354" max="4355" width="8" bestFit="1" customWidth="1"/>
    <col min="4356" max="4356" width="13.109375" customWidth="1"/>
    <col min="4357" max="4357" width="1.6640625" customWidth="1"/>
    <col min="4358" max="4358" width="9" customWidth="1"/>
    <col min="4359" max="4359" width="13.88671875" customWidth="1"/>
    <col min="4360" max="4360" width="1.6640625" customWidth="1"/>
    <col min="4361" max="4361" width="7.6640625" customWidth="1"/>
    <col min="4362" max="4362" width="11.5546875" customWidth="1"/>
    <col min="4364" max="4364" width="10.5546875" customWidth="1"/>
    <col min="4365" max="4365" width="1.6640625" customWidth="1"/>
    <col min="4366" max="4366" width="11.109375" customWidth="1"/>
    <col min="4367" max="4367" width="8.6640625" customWidth="1"/>
    <col min="4609" max="4609" width="16.88671875" customWidth="1"/>
    <col min="4610" max="4611" width="8" bestFit="1" customWidth="1"/>
    <col min="4612" max="4612" width="13.109375" customWidth="1"/>
    <col min="4613" max="4613" width="1.6640625" customWidth="1"/>
    <col min="4614" max="4614" width="9" customWidth="1"/>
    <col min="4615" max="4615" width="13.88671875" customWidth="1"/>
    <col min="4616" max="4616" width="1.6640625" customWidth="1"/>
    <col min="4617" max="4617" width="7.6640625" customWidth="1"/>
    <col min="4618" max="4618" width="11.5546875" customWidth="1"/>
    <col min="4620" max="4620" width="10.5546875" customWidth="1"/>
    <col min="4621" max="4621" width="1.6640625" customWidth="1"/>
    <col min="4622" max="4622" width="11.109375" customWidth="1"/>
    <col min="4623" max="4623" width="8.6640625" customWidth="1"/>
    <col min="4865" max="4865" width="16.88671875" customWidth="1"/>
    <col min="4866" max="4867" width="8" bestFit="1" customWidth="1"/>
    <col min="4868" max="4868" width="13.109375" customWidth="1"/>
    <col min="4869" max="4869" width="1.6640625" customWidth="1"/>
    <col min="4870" max="4870" width="9" customWidth="1"/>
    <col min="4871" max="4871" width="13.88671875" customWidth="1"/>
    <col min="4872" max="4872" width="1.6640625" customWidth="1"/>
    <col min="4873" max="4873" width="7.6640625" customWidth="1"/>
    <col min="4874" max="4874" width="11.5546875" customWidth="1"/>
    <col min="4876" max="4876" width="10.5546875" customWidth="1"/>
    <col min="4877" max="4877" width="1.6640625" customWidth="1"/>
    <col min="4878" max="4878" width="11.109375" customWidth="1"/>
    <col min="4879" max="4879" width="8.6640625" customWidth="1"/>
    <col min="5121" max="5121" width="16.88671875" customWidth="1"/>
    <col min="5122" max="5123" width="8" bestFit="1" customWidth="1"/>
    <col min="5124" max="5124" width="13.109375" customWidth="1"/>
    <col min="5125" max="5125" width="1.6640625" customWidth="1"/>
    <col min="5126" max="5126" width="9" customWidth="1"/>
    <col min="5127" max="5127" width="13.88671875" customWidth="1"/>
    <col min="5128" max="5128" width="1.6640625" customWidth="1"/>
    <col min="5129" max="5129" width="7.6640625" customWidth="1"/>
    <col min="5130" max="5130" width="11.5546875" customWidth="1"/>
    <col min="5132" max="5132" width="10.5546875" customWidth="1"/>
    <col min="5133" max="5133" width="1.6640625" customWidth="1"/>
    <col min="5134" max="5134" width="11.109375" customWidth="1"/>
    <col min="5135" max="5135" width="8.6640625" customWidth="1"/>
    <col min="5377" max="5377" width="16.88671875" customWidth="1"/>
    <col min="5378" max="5379" width="8" bestFit="1" customWidth="1"/>
    <col min="5380" max="5380" width="13.109375" customWidth="1"/>
    <col min="5381" max="5381" width="1.6640625" customWidth="1"/>
    <col min="5382" max="5382" width="9" customWidth="1"/>
    <col min="5383" max="5383" width="13.88671875" customWidth="1"/>
    <col min="5384" max="5384" width="1.6640625" customWidth="1"/>
    <col min="5385" max="5385" width="7.6640625" customWidth="1"/>
    <col min="5386" max="5386" width="11.5546875" customWidth="1"/>
    <col min="5388" max="5388" width="10.5546875" customWidth="1"/>
    <col min="5389" max="5389" width="1.6640625" customWidth="1"/>
    <col min="5390" max="5390" width="11.109375" customWidth="1"/>
    <col min="5391" max="5391" width="8.6640625" customWidth="1"/>
    <col min="5633" max="5633" width="16.88671875" customWidth="1"/>
    <col min="5634" max="5635" width="8" bestFit="1" customWidth="1"/>
    <col min="5636" max="5636" width="13.109375" customWidth="1"/>
    <col min="5637" max="5637" width="1.6640625" customWidth="1"/>
    <col min="5638" max="5638" width="9" customWidth="1"/>
    <col min="5639" max="5639" width="13.88671875" customWidth="1"/>
    <col min="5640" max="5640" width="1.6640625" customWidth="1"/>
    <col min="5641" max="5641" width="7.6640625" customWidth="1"/>
    <col min="5642" max="5642" width="11.5546875" customWidth="1"/>
    <col min="5644" max="5644" width="10.5546875" customWidth="1"/>
    <col min="5645" max="5645" width="1.6640625" customWidth="1"/>
    <col min="5646" max="5646" width="11.109375" customWidth="1"/>
    <col min="5647" max="5647" width="8.6640625" customWidth="1"/>
    <col min="5889" max="5889" width="16.88671875" customWidth="1"/>
    <col min="5890" max="5891" width="8" bestFit="1" customWidth="1"/>
    <col min="5892" max="5892" width="13.109375" customWidth="1"/>
    <col min="5893" max="5893" width="1.6640625" customWidth="1"/>
    <col min="5894" max="5894" width="9" customWidth="1"/>
    <col min="5895" max="5895" width="13.88671875" customWidth="1"/>
    <col min="5896" max="5896" width="1.6640625" customWidth="1"/>
    <col min="5897" max="5897" width="7.6640625" customWidth="1"/>
    <col min="5898" max="5898" width="11.5546875" customWidth="1"/>
    <col min="5900" max="5900" width="10.5546875" customWidth="1"/>
    <col min="5901" max="5901" width="1.6640625" customWidth="1"/>
    <col min="5902" max="5902" width="11.109375" customWidth="1"/>
    <col min="5903" max="5903" width="8.6640625" customWidth="1"/>
    <col min="6145" max="6145" width="16.88671875" customWidth="1"/>
    <col min="6146" max="6147" width="8" bestFit="1" customWidth="1"/>
    <col min="6148" max="6148" width="13.109375" customWidth="1"/>
    <col min="6149" max="6149" width="1.6640625" customWidth="1"/>
    <col min="6150" max="6150" width="9" customWidth="1"/>
    <col min="6151" max="6151" width="13.88671875" customWidth="1"/>
    <col min="6152" max="6152" width="1.6640625" customWidth="1"/>
    <col min="6153" max="6153" width="7.6640625" customWidth="1"/>
    <col min="6154" max="6154" width="11.5546875" customWidth="1"/>
    <col min="6156" max="6156" width="10.5546875" customWidth="1"/>
    <col min="6157" max="6157" width="1.6640625" customWidth="1"/>
    <col min="6158" max="6158" width="11.109375" customWidth="1"/>
    <col min="6159" max="6159" width="8.6640625" customWidth="1"/>
    <col min="6401" max="6401" width="16.88671875" customWidth="1"/>
    <col min="6402" max="6403" width="8" bestFit="1" customWidth="1"/>
    <col min="6404" max="6404" width="13.109375" customWidth="1"/>
    <col min="6405" max="6405" width="1.6640625" customWidth="1"/>
    <col min="6406" max="6406" width="9" customWidth="1"/>
    <col min="6407" max="6407" width="13.88671875" customWidth="1"/>
    <col min="6408" max="6408" width="1.6640625" customWidth="1"/>
    <col min="6409" max="6409" width="7.6640625" customWidth="1"/>
    <col min="6410" max="6410" width="11.5546875" customWidth="1"/>
    <col min="6412" max="6412" width="10.5546875" customWidth="1"/>
    <col min="6413" max="6413" width="1.6640625" customWidth="1"/>
    <col min="6414" max="6414" width="11.109375" customWidth="1"/>
    <col min="6415" max="6415" width="8.6640625" customWidth="1"/>
    <col min="6657" max="6657" width="16.88671875" customWidth="1"/>
    <col min="6658" max="6659" width="8" bestFit="1" customWidth="1"/>
    <col min="6660" max="6660" width="13.109375" customWidth="1"/>
    <col min="6661" max="6661" width="1.6640625" customWidth="1"/>
    <col min="6662" max="6662" width="9" customWidth="1"/>
    <col min="6663" max="6663" width="13.88671875" customWidth="1"/>
    <col min="6664" max="6664" width="1.6640625" customWidth="1"/>
    <col min="6665" max="6665" width="7.6640625" customWidth="1"/>
    <col min="6666" max="6666" width="11.5546875" customWidth="1"/>
    <col min="6668" max="6668" width="10.5546875" customWidth="1"/>
    <col min="6669" max="6669" width="1.6640625" customWidth="1"/>
    <col min="6670" max="6670" width="11.109375" customWidth="1"/>
    <col min="6671" max="6671" width="8.6640625" customWidth="1"/>
    <col min="6913" max="6913" width="16.88671875" customWidth="1"/>
    <col min="6914" max="6915" width="8" bestFit="1" customWidth="1"/>
    <col min="6916" max="6916" width="13.109375" customWidth="1"/>
    <col min="6917" max="6917" width="1.6640625" customWidth="1"/>
    <col min="6918" max="6918" width="9" customWidth="1"/>
    <col min="6919" max="6919" width="13.88671875" customWidth="1"/>
    <col min="6920" max="6920" width="1.6640625" customWidth="1"/>
    <col min="6921" max="6921" width="7.6640625" customWidth="1"/>
    <col min="6922" max="6922" width="11.5546875" customWidth="1"/>
    <col min="6924" max="6924" width="10.5546875" customWidth="1"/>
    <col min="6925" max="6925" width="1.6640625" customWidth="1"/>
    <col min="6926" max="6926" width="11.109375" customWidth="1"/>
    <col min="6927" max="6927" width="8.6640625" customWidth="1"/>
    <col min="7169" max="7169" width="16.88671875" customWidth="1"/>
    <col min="7170" max="7171" width="8" bestFit="1" customWidth="1"/>
    <col min="7172" max="7172" width="13.109375" customWidth="1"/>
    <col min="7173" max="7173" width="1.6640625" customWidth="1"/>
    <col min="7174" max="7174" width="9" customWidth="1"/>
    <col min="7175" max="7175" width="13.88671875" customWidth="1"/>
    <col min="7176" max="7176" width="1.6640625" customWidth="1"/>
    <col min="7177" max="7177" width="7.6640625" customWidth="1"/>
    <col min="7178" max="7178" width="11.5546875" customWidth="1"/>
    <col min="7180" max="7180" width="10.5546875" customWidth="1"/>
    <col min="7181" max="7181" width="1.6640625" customWidth="1"/>
    <col min="7182" max="7182" width="11.109375" customWidth="1"/>
    <col min="7183" max="7183" width="8.6640625" customWidth="1"/>
    <col min="7425" max="7425" width="16.88671875" customWidth="1"/>
    <col min="7426" max="7427" width="8" bestFit="1" customWidth="1"/>
    <col min="7428" max="7428" width="13.109375" customWidth="1"/>
    <col min="7429" max="7429" width="1.6640625" customWidth="1"/>
    <col min="7430" max="7430" width="9" customWidth="1"/>
    <col min="7431" max="7431" width="13.88671875" customWidth="1"/>
    <col min="7432" max="7432" width="1.6640625" customWidth="1"/>
    <col min="7433" max="7433" width="7.6640625" customWidth="1"/>
    <col min="7434" max="7434" width="11.5546875" customWidth="1"/>
    <col min="7436" max="7436" width="10.5546875" customWidth="1"/>
    <col min="7437" max="7437" width="1.6640625" customWidth="1"/>
    <col min="7438" max="7438" width="11.109375" customWidth="1"/>
    <col min="7439" max="7439" width="8.6640625" customWidth="1"/>
    <col min="7681" max="7681" width="16.88671875" customWidth="1"/>
    <col min="7682" max="7683" width="8" bestFit="1" customWidth="1"/>
    <col min="7684" max="7684" width="13.109375" customWidth="1"/>
    <col min="7685" max="7685" width="1.6640625" customWidth="1"/>
    <col min="7686" max="7686" width="9" customWidth="1"/>
    <col min="7687" max="7687" width="13.88671875" customWidth="1"/>
    <col min="7688" max="7688" width="1.6640625" customWidth="1"/>
    <col min="7689" max="7689" width="7.6640625" customWidth="1"/>
    <col min="7690" max="7690" width="11.5546875" customWidth="1"/>
    <col min="7692" max="7692" width="10.5546875" customWidth="1"/>
    <col min="7693" max="7693" width="1.6640625" customWidth="1"/>
    <col min="7694" max="7694" width="11.109375" customWidth="1"/>
    <col min="7695" max="7695" width="8.6640625" customWidth="1"/>
    <col min="7937" max="7937" width="16.88671875" customWidth="1"/>
    <col min="7938" max="7939" width="8" bestFit="1" customWidth="1"/>
    <col min="7940" max="7940" width="13.109375" customWidth="1"/>
    <col min="7941" max="7941" width="1.6640625" customWidth="1"/>
    <col min="7942" max="7942" width="9" customWidth="1"/>
    <col min="7943" max="7943" width="13.88671875" customWidth="1"/>
    <col min="7944" max="7944" width="1.6640625" customWidth="1"/>
    <col min="7945" max="7945" width="7.6640625" customWidth="1"/>
    <col min="7946" max="7946" width="11.5546875" customWidth="1"/>
    <col min="7948" max="7948" width="10.5546875" customWidth="1"/>
    <col min="7949" max="7949" width="1.6640625" customWidth="1"/>
    <col min="7950" max="7950" width="11.109375" customWidth="1"/>
    <col min="7951" max="7951" width="8.6640625" customWidth="1"/>
    <col min="8193" max="8193" width="16.88671875" customWidth="1"/>
    <col min="8194" max="8195" width="8" bestFit="1" customWidth="1"/>
    <col min="8196" max="8196" width="13.109375" customWidth="1"/>
    <col min="8197" max="8197" width="1.6640625" customWidth="1"/>
    <col min="8198" max="8198" width="9" customWidth="1"/>
    <col min="8199" max="8199" width="13.88671875" customWidth="1"/>
    <col min="8200" max="8200" width="1.6640625" customWidth="1"/>
    <col min="8201" max="8201" width="7.6640625" customWidth="1"/>
    <col min="8202" max="8202" width="11.5546875" customWidth="1"/>
    <col min="8204" max="8204" width="10.5546875" customWidth="1"/>
    <col min="8205" max="8205" width="1.6640625" customWidth="1"/>
    <col min="8206" max="8206" width="11.109375" customWidth="1"/>
    <col min="8207" max="8207" width="8.6640625" customWidth="1"/>
    <col min="8449" max="8449" width="16.88671875" customWidth="1"/>
    <col min="8450" max="8451" width="8" bestFit="1" customWidth="1"/>
    <col min="8452" max="8452" width="13.109375" customWidth="1"/>
    <col min="8453" max="8453" width="1.6640625" customWidth="1"/>
    <col min="8454" max="8454" width="9" customWidth="1"/>
    <col min="8455" max="8455" width="13.88671875" customWidth="1"/>
    <col min="8456" max="8456" width="1.6640625" customWidth="1"/>
    <col min="8457" max="8457" width="7.6640625" customWidth="1"/>
    <col min="8458" max="8458" width="11.5546875" customWidth="1"/>
    <col min="8460" max="8460" width="10.5546875" customWidth="1"/>
    <col min="8461" max="8461" width="1.6640625" customWidth="1"/>
    <col min="8462" max="8462" width="11.109375" customWidth="1"/>
    <col min="8463" max="8463" width="8.6640625" customWidth="1"/>
    <col min="8705" max="8705" width="16.88671875" customWidth="1"/>
    <col min="8706" max="8707" width="8" bestFit="1" customWidth="1"/>
    <col min="8708" max="8708" width="13.109375" customWidth="1"/>
    <col min="8709" max="8709" width="1.6640625" customWidth="1"/>
    <col min="8710" max="8710" width="9" customWidth="1"/>
    <col min="8711" max="8711" width="13.88671875" customWidth="1"/>
    <col min="8712" max="8712" width="1.6640625" customWidth="1"/>
    <col min="8713" max="8713" width="7.6640625" customWidth="1"/>
    <col min="8714" max="8714" width="11.5546875" customWidth="1"/>
    <col min="8716" max="8716" width="10.5546875" customWidth="1"/>
    <col min="8717" max="8717" width="1.6640625" customWidth="1"/>
    <col min="8718" max="8718" width="11.109375" customWidth="1"/>
    <col min="8719" max="8719" width="8.6640625" customWidth="1"/>
    <col min="8961" max="8961" width="16.88671875" customWidth="1"/>
    <col min="8962" max="8963" width="8" bestFit="1" customWidth="1"/>
    <col min="8964" max="8964" width="13.109375" customWidth="1"/>
    <col min="8965" max="8965" width="1.6640625" customWidth="1"/>
    <col min="8966" max="8966" width="9" customWidth="1"/>
    <col min="8967" max="8967" width="13.88671875" customWidth="1"/>
    <col min="8968" max="8968" width="1.6640625" customWidth="1"/>
    <col min="8969" max="8969" width="7.6640625" customWidth="1"/>
    <col min="8970" max="8970" width="11.5546875" customWidth="1"/>
    <col min="8972" max="8972" width="10.5546875" customWidth="1"/>
    <col min="8973" max="8973" width="1.6640625" customWidth="1"/>
    <col min="8974" max="8974" width="11.109375" customWidth="1"/>
    <col min="8975" max="8975" width="8.6640625" customWidth="1"/>
    <col min="9217" max="9217" width="16.88671875" customWidth="1"/>
    <col min="9218" max="9219" width="8" bestFit="1" customWidth="1"/>
    <col min="9220" max="9220" width="13.109375" customWidth="1"/>
    <col min="9221" max="9221" width="1.6640625" customWidth="1"/>
    <col min="9222" max="9222" width="9" customWidth="1"/>
    <col min="9223" max="9223" width="13.88671875" customWidth="1"/>
    <col min="9224" max="9224" width="1.6640625" customWidth="1"/>
    <col min="9225" max="9225" width="7.6640625" customWidth="1"/>
    <col min="9226" max="9226" width="11.5546875" customWidth="1"/>
    <col min="9228" max="9228" width="10.5546875" customWidth="1"/>
    <col min="9229" max="9229" width="1.6640625" customWidth="1"/>
    <col min="9230" max="9230" width="11.109375" customWidth="1"/>
    <col min="9231" max="9231" width="8.6640625" customWidth="1"/>
    <col min="9473" max="9473" width="16.88671875" customWidth="1"/>
    <col min="9474" max="9475" width="8" bestFit="1" customWidth="1"/>
    <col min="9476" max="9476" width="13.109375" customWidth="1"/>
    <col min="9477" max="9477" width="1.6640625" customWidth="1"/>
    <col min="9478" max="9478" width="9" customWidth="1"/>
    <col min="9479" max="9479" width="13.88671875" customWidth="1"/>
    <col min="9480" max="9480" width="1.6640625" customWidth="1"/>
    <col min="9481" max="9481" width="7.6640625" customWidth="1"/>
    <col min="9482" max="9482" width="11.5546875" customWidth="1"/>
    <col min="9484" max="9484" width="10.5546875" customWidth="1"/>
    <col min="9485" max="9485" width="1.6640625" customWidth="1"/>
    <col min="9486" max="9486" width="11.109375" customWidth="1"/>
    <col min="9487" max="9487" width="8.6640625" customWidth="1"/>
    <col min="9729" max="9729" width="16.88671875" customWidth="1"/>
    <col min="9730" max="9731" width="8" bestFit="1" customWidth="1"/>
    <col min="9732" max="9732" width="13.109375" customWidth="1"/>
    <col min="9733" max="9733" width="1.6640625" customWidth="1"/>
    <col min="9734" max="9734" width="9" customWidth="1"/>
    <col min="9735" max="9735" width="13.88671875" customWidth="1"/>
    <col min="9736" max="9736" width="1.6640625" customWidth="1"/>
    <col min="9737" max="9737" width="7.6640625" customWidth="1"/>
    <col min="9738" max="9738" width="11.5546875" customWidth="1"/>
    <col min="9740" max="9740" width="10.5546875" customWidth="1"/>
    <col min="9741" max="9741" width="1.6640625" customWidth="1"/>
    <col min="9742" max="9742" width="11.109375" customWidth="1"/>
    <col min="9743" max="9743" width="8.6640625" customWidth="1"/>
    <col min="9985" max="9985" width="16.88671875" customWidth="1"/>
    <col min="9986" max="9987" width="8" bestFit="1" customWidth="1"/>
    <col min="9988" max="9988" width="13.109375" customWidth="1"/>
    <col min="9989" max="9989" width="1.6640625" customWidth="1"/>
    <col min="9990" max="9990" width="9" customWidth="1"/>
    <col min="9991" max="9991" width="13.88671875" customWidth="1"/>
    <col min="9992" max="9992" width="1.6640625" customWidth="1"/>
    <col min="9993" max="9993" width="7.6640625" customWidth="1"/>
    <col min="9994" max="9994" width="11.5546875" customWidth="1"/>
    <col min="9996" max="9996" width="10.5546875" customWidth="1"/>
    <col min="9997" max="9997" width="1.6640625" customWidth="1"/>
    <col min="9998" max="9998" width="11.109375" customWidth="1"/>
    <col min="9999" max="9999" width="8.6640625" customWidth="1"/>
    <col min="10241" max="10241" width="16.88671875" customWidth="1"/>
    <col min="10242" max="10243" width="8" bestFit="1" customWidth="1"/>
    <col min="10244" max="10244" width="13.109375" customWidth="1"/>
    <col min="10245" max="10245" width="1.6640625" customWidth="1"/>
    <col min="10246" max="10246" width="9" customWidth="1"/>
    <col min="10247" max="10247" width="13.88671875" customWidth="1"/>
    <col min="10248" max="10248" width="1.6640625" customWidth="1"/>
    <col min="10249" max="10249" width="7.6640625" customWidth="1"/>
    <col min="10250" max="10250" width="11.5546875" customWidth="1"/>
    <col min="10252" max="10252" width="10.5546875" customWidth="1"/>
    <col min="10253" max="10253" width="1.6640625" customWidth="1"/>
    <col min="10254" max="10254" width="11.109375" customWidth="1"/>
    <col min="10255" max="10255" width="8.6640625" customWidth="1"/>
    <col min="10497" max="10497" width="16.88671875" customWidth="1"/>
    <col min="10498" max="10499" width="8" bestFit="1" customWidth="1"/>
    <col min="10500" max="10500" width="13.109375" customWidth="1"/>
    <col min="10501" max="10501" width="1.6640625" customWidth="1"/>
    <col min="10502" max="10502" width="9" customWidth="1"/>
    <col min="10503" max="10503" width="13.88671875" customWidth="1"/>
    <col min="10504" max="10504" width="1.6640625" customWidth="1"/>
    <col min="10505" max="10505" width="7.6640625" customWidth="1"/>
    <col min="10506" max="10506" width="11.5546875" customWidth="1"/>
    <col min="10508" max="10508" width="10.5546875" customWidth="1"/>
    <col min="10509" max="10509" width="1.6640625" customWidth="1"/>
    <col min="10510" max="10510" width="11.109375" customWidth="1"/>
    <col min="10511" max="10511" width="8.6640625" customWidth="1"/>
    <col min="10753" max="10753" width="16.88671875" customWidth="1"/>
    <col min="10754" max="10755" width="8" bestFit="1" customWidth="1"/>
    <col min="10756" max="10756" width="13.109375" customWidth="1"/>
    <col min="10757" max="10757" width="1.6640625" customWidth="1"/>
    <col min="10758" max="10758" width="9" customWidth="1"/>
    <col min="10759" max="10759" width="13.88671875" customWidth="1"/>
    <col min="10760" max="10760" width="1.6640625" customWidth="1"/>
    <col min="10761" max="10761" width="7.6640625" customWidth="1"/>
    <col min="10762" max="10762" width="11.5546875" customWidth="1"/>
    <col min="10764" max="10764" width="10.5546875" customWidth="1"/>
    <col min="10765" max="10765" width="1.6640625" customWidth="1"/>
    <col min="10766" max="10766" width="11.109375" customWidth="1"/>
    <col min="10767" max="10767" width="8.6640625" customWidth="1"/>
    <col min="11009" max="11009" width="16.88671875" customWidth="1"/>
    <col min="11010" max="11011" width="8" bestFit="1" customWidth="1"/>
    <col min="11012" max="11012" width="13.109375" customWidth="1"/>
    <col min="11013" max="11013" width="1.6640625" customWidth="1"/>
    <col min="11014" max="11014" width="9" customWidth="1"/>
    <col min="11015" max="11015" width="13.88671875" customWidth="1"/>
    <col min="11016" max="11016" width="1.6640625" customWidth="1"/>
    <col min="11017" max="11017" width="7.6640625" customWidth="1"/>
    <col min="11018" max="11018" width="11.5546875" customWidth="1"/>
    <col min="11020" max="11020" width="10.5546875" customWidth="1"/>
    <col min="11021" max="11021" width="1.6640625" customWidth="1"/>
    <col min="11022" max="11022" width="11.109375" customWidth="1"/>
    <col min="11023" max="11023" width="8.6640625" customWidth="1"/>
    <col min="11265" max="11265" width="16.88671875" customWidth="1"/>
    <col min="11266" max="11267" width="8" bestFit="1" customWidth="1"/>
    <col min="11268" max="11268" width="13.109375" customWidth="1"/>
    <col min="11269" max="11269" width="1.6640625" customWidth="1"/>
    <col min="11270" max="11270" width="9" customWidth="1"/>
    <col min="11271" max="11271" width="13.88671875" customWidth="1"/>
    <col min="11272" max="11272" width="1.6640625" customWidth="1"/>
    <col min="11273" max="11273" width="7.6640625" customWidth="1"/>
    <col min="11274" max="11274" width="11.5546875" customWidth="1"/>
    <col min="11276" max="11276" width="10.5546875" customWidth="1"/>
    <col min="11277" max="11277" width="1.6640625" customWidth="1"/>
    <col min="11278" max="11278" width="11.109375" customWidth="1"/>
    <col min="11279" max="11279" width="8.6640625" customWidth="1"/>
    <col min="11521" max="11521" width="16.88671875" customWidth="1"/>
    <col min="11522" max="11523" width="8" bestFit="1" customWidth="1"/>
    <col min="11524" max="11524" width="13.109375" customWidth="1"/>
    <col min="11525" max="11525" width="1.6640625" customWidth="1"/>
    <col min="11526" max="11526" width="9" customWidth="1"/>
    <col min="11527" max="11527" width="13.88671875" customWidth="1"/>
    <col min="11528" max="11528" width="1.6640625" customWidth="1"/>
    <col min="11529" max="11529" width="7.6640625" customWidth="1"/>
    <col min="11530" max="11530" width="11.5546875" customWidth="1"/>
    <col min="11532" max="11532" width="10.5546875" customWidth="1"/>
    <col min="11533" max="11533" width="1.6640625" customWidth="1"/>
    <col min="11534" max="11534" width="11.109375" customWidth="1"/>
    <col min="11535" max="11535" width="8.6640625" customWidth="1"/>
    <col min="11777" max="11777" width="16.88671875" customWidth="1"/>
    <col min="11778" max="11779" width="8" bestFit="1" customWidth="1"/>
    <col min="11780" max="11780" width="13.109375" customWidth="1"/>
    <col min="11781" max="11781" width="1.6640625" customWidth="1"/>
    <col min="11782" max="11782" width="9" customWidth="1"/>
    <col min="11783" max="11783" width="13.88671875" customWidth="1"/>
    <col min="11784" max="11784" width="1.6640625" customWidth="1"/>
    <col min="11785" max="11785" width="7.6640625" customWidth="1"/>
    <col min="11786" max="11786" width="11.5546875" customWidth="1"/>
    <col min="11788" max="11788" width="10.5546875" customWidth="1"/>
    <col min="11789" max="11789" width="1.6640625" customWidth="1"/>
    <col min="11790" max="11790" width="11.109375" customWidth="1"/>
    <col min="11791" max="11791" width="8.6640625" customWidth="1"/>
    <col min="12033" max="12033" width="16.88671875" customWidth="1"/>
    <col min="12034" max="12035" width="8" bestFit="1" customWidth="1"/>
    <col min="12036" max="12036" width="13.109375" customWidth="1"/>
    <col min="12037" max="12037" width="1.6640625" customWidth="1"/>
    <col min="12038" max="12038" width="9" customWidth="1"/>
    <col min="12039" max="12039" width="13.88671875" customWidth="1"/>
    <col min="12040" max="12040" width="1.6640625" customWidth="1"/>
    <col min="12041" max="12041" width="7.6640625" customWidth="1"/>
    <col min="12042" max="12042" width="11.5546875" customWidth="1"/>
    <col min="12044" max="12044" width="10.5546875" customWidth="1"/>
    <col min="12045" max="12045" width="1.6640625" customWidth="1"/>
    <col min="12046" max="12046" width="11.109375" customWidth="1"/>
    <col min="12047" max="12047" width="8.6640625" customWidth="1"/>
    <col min="12289" max="12289" width="16.88671875" customWidth="1"/>
    <col min="12290" max="12291" width="8" bestFit="1" customWidth="1"/>
    <col min="12292" max="12292" width="13.109375" customWidth="1"/>
    <col min="12293" max="12293" width="1.6640625" customWidth="1"/>
    <col min="12294" max="12294" width="9" customWidth="1"/>
    <col min="12295" max="12295" width="13.88671875" customWidth="1"/>
    <col min="12296" max="12296" width="1.6640625" customWidth="1"/>
    <col min="12297" max="12297" width="7.6640625" customWidth="1"/>
    <col min="12298" max="12298" width="11.5546875" customWidth="1"/>
    <col min="12300" max="12300" width="10.5546875" customWidth="1"/>
    <col min="12301" max="12301" width="1.6640625" customWidth="1"/>
    <col min="12302" max="12302" width="11.109375" customWidth="1"/>
    <col min="12303" max="12303" width="8.6640625" customWidth="1"/>
    <col min="12545" max="12545" width="16.88671875" customWidth="1"/>
    <col min="12546" max="12547" width="8" bestFit="1" customWidth="1"/>
    <col min="12548" max="12548" width="13.109375" customWidth="1"/>
    <col min="12549" max="12549" width="1.6640625" customWidth="1"/>
    <col min="12550" max="12550" width="9" customWidth="1"/>
    <col min="12551" max="12551" width="13.88671875" customWidth="1"/>
    <col min="12552" max="12552" width="1.6640625" customWidth="1"/>
    <col min="12553" max="12553" width="7.6640625" customWidth="1"/>
    <col min="12554" max="12554" width="11.5546875" customWidth="1"/>
    <col min="12556" max="12556" width="10.5546875" customWidth="1"/>
    <col min="12557" max="12557" width="1.6640625" customWidth="1"/>
    <col min="12558" max="12558" width="11.109375" customWidth="1"/>
    <col min="12559" max="12559" width="8.6640625" customWidth="1"/>
    <col min="12801" max="12801" width="16.88671875" customWidth="1"/>
    <col min="12802" max="12803" width="8" bestFit="1" customWidth="1"/>
    <col min="12804" max="12804" width="13.109375" customWidth="1"/>
    <col min="12805" max="12805" width="1.6640625" customWidth="1"/>
    <col min="12806" max="12806" width="9" customWidth="1"/>
    <col min="12807" max="12807" width="13.88671875" customWidth="1"/>
    <col min="12808" max="12808" width="1.6640625" customWidth="1"/>
    <col min="12809" max="12809" width="7.6640625" customWidth="1"/>
    <col min="12810" max="12810" width="11.5546875" customWidth="1"/>
    <col min="12812" max="12812" width="10.5546875" customWidth="1"/>
    <col min="12813" max="12813" width="1.6640625" customWidth="1"/>
    <col min="12814" max="12814" width="11.109375" customWidth="1"/>
    <col min="12815" max="12815" width="8.6640625" customWidth="1"/>
    <col min="13057" max="13057" width="16.88671875" customWidth="1"/>
    <col min="13058" max="13059" width="8" bestFit="1" customWidth="1"/>
    <col min="13060" max="13060" width="13.109375" customWidth="1"/>
    <col min="13061" max="13061" width="1.6640625" customWidth="1"/>
    <col min="13062" max="13062" width="9" customWidth="1"/>
    <col min="13063" max="13063" width="13.88671875" customWidth="1"/>
    <col min="13064" max="13064" width="1.6640625" customWidth="1"/>
    <col min="13065" max="13065" width="7.6640625" customWidth="1"/>
    <col min="13066" max="13066" width="11.5546875" customWidth="1"/>
    <col min="13068" max="13068" width="10.5546875" customWidth="1"/>
    <col min="13069" max="13069" width="1.6640625" customWidth="1"/>
    <col min="13070" max="13070" width="11.109375" customWidth="1"/>
    <col min="13071" max="13071" width="8.6640625" customWidth="1"/>
    <col min="13313" max="13313" width="16.88671875" customWidth="1"/>
    <col min="13314" max="13315" width="8" bestFit="1" customWidth="1"/>
    <col min="13316" max="13316" width="13.109375" customWidth="1"/>
    <col min="13317" max="13317" width="1.6640625" customWidth="1"/>
    <col min="13318" max="13318" width="9" customWidth="1"/>
    <col min="13319" max="13319" width="13.88671875" customWidth="1"/>
    <col min="13320" max="13320" width="1.6640625" customWidth="1"/>
    <col min="13321" max="13321" width="7.6640625" customWidth="1"/>
    <col min="13322" max="13322" width="11.5546875" customWidth="1"/>
    <col min="13324" max="13324" width="10.5546875" customWidth="1"/>
    <col min="13325" max="13325" width="1.6640625" customWidth="1"/>
    <col min="13326" max="13326" width="11.109375" customWidth="1"/>
    <col min="13327" max="13327" width="8.6640625" customWidth="1"/>
    <col min="13569" max="13569" width="16.88671875" customWidth="1"/>
    <col min="13570" max="13571" width="8" bestFit="1" customWidth="1"/>
    <col min="13572" max="13572" width="13.109375" customWidth="1"/>
    <col min="13573" max="13573" width="1.6640625" customWidth="1"/>
    <col min="13574" max="13574" width="9" customWidth="1"/>
    <col min="13575" max="13575" width="13.88671875" customWidth="1"/>
    <col min="13576" max="13576" width="1.6640625" customWidth="1"/>
    <col min="13577" max="13577" width="7.6640625" customWidth="1"/>
    <col min="13578" max="13578" width="11.5546875" customWidth="1"/>
    <col min="13580" max="13580" width="10.5546875" customWidth="1"/>
    <col min="13581" max="13581" width="1.6640625" customWidth="1"/>
    <col min="13582" max="13582" width="11.109375" customWidth="1"/>
    <col min="13583" max="13583" width="8.6640625" customWidth="1"/>
    <col min="13825" max="13825" width="16.88671875" customWidth="1"/>
    <col min="13826" max="13827" width="8" bestFit="1" customWidth="1"/>
    <col min="13828" max="13828" width="13.109375" customWidth="1"/>
    <col min="13829" max="13829" width="1.6640625" customWidth="1"/>
    <col min="13830" max="13830" width="9" customWidth="1"/>
    <col min="13831" max="13831" width="13.88671875" customWidth="1"/>
    <col min="13832" max="13832" width="1.6640625" customWidth="1"/>
    <col min="13833" max="13833" width="7.6640625" customWidth="1"/>
    <col min="13834" max="13834" width="11.5546875" customWidth="1"/>
    <col min="13836" max="13836" width="10.5546875" customWidth="1"/>
    <col min="13837" max="13837" width="1.6640625" customWidth="1"/>
    <col min="13838" max="13838" width="11.109375" customWidth="1"/>
    <col min="13839" max="13839" width="8.6640625" customWidth="1"/>
    <col min="14081" max="14081" width="16.88671875" customWidth="1"/>
    <col min="14082" max="14083" width="8" bestFit="1" customWidth="1"/>
    <col min="14084" max="14084" width="13.109375" customWidth="1"/>
    <col min="14085" max="14085" width="1.6640625" customWidth="1"/>
    <col min="14086" max="14086" width="9" customWidth="1"/>
    <col min="14087" max="14087" width="13.88671875" customWidth="1"/>
    <col min="14088" max="14088" width="1.6640625" customWidth="1"/>
    <col min="14089" max="14089" width="7.6640625" customWidth="1"/>
    <col min="14090" max="14090" width="11.5546875" customWidth="1"/>
    <col min="14092" max="14092" width="10.5546875" customWidth="1"/>
    <col min="14093" max="14093" width="1.6640625" customWidth="1"/>
    <col min="14094" max="14094" width="11.109375" customWidth="1"/>
    <col min="14095" max="14095" width="8.6640625" customWidth="1"/>
    <col min="14337" max="14337" width="16.88671875" customWidth="1"/>
    <col min="14338" max="14339" width="8" bestFit="1" customWidth="1"/>
    <col min="14340" max="14340" width="13.109375" customWidth="1"/>
    <col min="14341" max="14341" width="1.6640625" customWidth="1"/>
    <col min="14342" max="14342" width="9" customWidth="1"/>
    <col min="14343" max="14343" width="13.88671875" customWidth="1"/>
    <col min="14344" max="14344" width="1.6640625" customWidth="1"/>
    <col min="14345" max="14345" width="7.6640625" customWidth="1"/>
    <col min="14346" max="14346" width="11.5546875" customWidth="1"/>
    <col min="14348" max="14348" width="10.5546875" customWidth="1"/>
    <col min="14349" max="14349" width="1.6640625" customWidth="1"/>
    <col min="14350" max="14350" width="11.109375" customWidth="1"/>
    <col min="14351" max="14351" width="8.6640625" customWidth="1"/>
    <col min="14593" max="14593" width="16.88671875" customWidth="1"/>
    <col min="14594" max="14595" width="8" bestFit="1" customWidth="1"/>
    <col min="14596" max="14596" width="13.109375" customWidth="1"/>
    <col min="14597" max="14597" width="1.6640625" customWidth="1"/>
    <col min="14598" max="14598" width="9" customWidth="1"/>
    <col min="14599" max="14599" width="13.88671875" customWidth="1"/>
    <col min="14600" max="14600" width="1.6640625" customWidth="1"/>
    <col min="14601" max="14601" width="7.6640625" customWidth="1"/>
    <col min="14602" max="14602" width="11.5546875" customWidth="1"/>
    <col min="14604" max="14604" width="10.5546875" customWidth="1"/>
    <col min="14605" max="14605" width="1.6640625" customWidth="1"/>
    <col min="14606" max="14606" width="11.109375" customWidth="1"/>
    <col min="14607" max="14607" width="8.6640625" customWidth="1"/>
    <col min="14849" max="14849" width="16.88671875" customWidth="1"/>
    <col min="14850" max="14851" width="8" bestFit="1" customWidth="1"/>
    <col min="14852" max="14852" width="13.109375" customWidth="1"/>
    <col min="14853" max="14853" width="1.6640625" customWidth="1"/>
    <col min="14854" max="14854" width="9" customWidth="1"/>
    <col min="14855" max="14855" width="13.88671875" customWidth="1"/>
    <col min="14856" max="14856" width="1.6640625" customWidth="1"/>
    <col min="14857" max="14857" width="7.6640625" customWidth="1"/>
    <col min="14858" max="14858" width="11.5546875" customWidth="1"/>
    <col min="14860" max="14860" width="10.5546875" customWidth="1"/>
    <col min="14861" max="14861" width="1.6640625" customWidth="1"/>
    <col min="14862" max="14862" width="11.109375" customWidth="1"/>
    <col min="14863" max="14863" width="8.6640625" customWidth="1"/>
    <col min="15105" max="15105" width="16.88671875" customWidth="1"/>
    <col min="15106" max="15107" width="8" bestFit="1" customWidth="1"/>
    <col min="15108" max="15108" width="13.109375" customWidth="1"/>
    <col min="15109" max="15109" width="1.6640625" customWidth="1"/>
    <col min="15110" max="15110" width="9" customWidth="1"/>
    <col min="15111" max="15111" width="13.88671875" customWidth="1"/>
    <col min="15112" max="15112" width="1.6640625" customWidth="1"/>
    <col min="15113" max="15113" width="7.6640625" customWidth="1"/>
    <col min="15114" max="15114" width="11.5546875" customWidth="1"/>
    <col min="15116" max="15116" width="10.5546875" customWidth="1"/>
    <col min="15117" max="15117" width="1.6640625" customWidth="1"/>
    <col min="15118" max="15118" width="11.109375" customWidth="1"/>
    <col min="15119" max="15119" width="8.6640625" customWidth="1"/>
    <col min="15361" max="15361" width="16.88671875" customWidth="1"/>
    <col min="15362" max="15363" width="8" bestFit="1" customWidth="1"/>
    <col min="15364" max="15364" width="13.109375" customWidth="1"/>
    <col min="15365" max="15365" width="1.6640625" customWidth="1"/>
    <col min="15366" max="15366" width="9" customWidth="1"/>
    <col min="15367" max="15367" width="13.88671875" customWidth="1"/>
    <col min="15368" max="15368" width="1.6640625" customWidth="1"/>
    <col min="15369" max="15369" width="7.6640625" customWidth="1"/>
    <col min="15370" max="15370" width="11.5546875" customWidth="1"/>
    <col min="15372" max="15372" width="10.5546875" customWidth="1"/>
    <col min="15373" max="15373" width="1.6640625" customWidth="1"/>
    <col min="15374" max="15374" width="11.109375" customWidth="1"/>
    <col min="15375" max="15375" width="8.6640625" customWidth="1"/>
    <col min="15617" max="15617" width="16.88671875" customWidth="1"/>
    <col min="15618" max="15619" width="8" bestFit="1" customWidth="1"/>
    <col min="15620" max="15620" width="13.109375" customWidth="1"/>
    <col min="15621" max="15621" width="1.6640625" customWidth="1"/>
    <col min="15622" max="15622" width="9" customWidth="1"/>
    <col min="15623" max="15623" width="13.88671875" customWidth="1"/>
    <col min="15624" max="15624" width="1.6640625" customWidth="1"/>
    <col min="15625" max="15625" width="7.6640625" customWidth="1"/>
    <col min="15626" max="15626" width="11.5546875" customWidth="1"/>
    <col min="15628" max="15628" width="10.5546875" customWidth="1"/>
    <col min="15629" max="15629" width="1.6640625" customWidth="1"/>
    <col min="15630" max="15630" width="11.109375" customWidth="1"/>
    <col min="15631" max="15631" width="8.6640625" customWidth="1"/>
    <col min="15873" max="15873" width="16.88671875" customWidth="1"/>
    <col min="15874" max="15875" width="8" bestFit="1" customWidth="1"/>
    <col min="15876" max="15876" width="13.109375" customWidth="1"/>
    <col min="15877" max="15877" width="1.6640625" customWidth="1"/>
    <col min="15878" max="15878" width="9" customWidth="1"/>
    <col min="15879" max="15879" width="13.88671875" customWidth="1"/>
    <col min="15880" max="15880" width="1.6640625" customWidth="1"/>
    <col min="15881" max="15881" width="7.6640625" customWidth="1"/>
    <col min="15882" max="15882" width="11.5546875" customWidth="1"/>
    <col min="15884" max="15884" width="10.5546875" customWidth="1"/>
    <col min="15885" max="15885" width="1.6640625" customWidth="1"/>
    <col min="15886" max="15886" width="11.109375" customWidth="1"/>
    <col min="15887" max="15887" width="8.6640625" customWidth="1"/>
    <col min="16129" max="16129" width="16.88671875" customWidth="1"/>
    <col min="16130" max="16131" width="8" bestFit="1" customWidth="1"/>
    <col min="16132" max="16132" width="13.109375" customWidth="1"/>
    <col min="16133" max="16133" width="1.6640625" customWidth="1"/>
    <col min="16134" max="16134" width="9" customWidth="1"/>
    <col min="16135" max="16135" width="13.88671875" customWidth="1"/>
    <col min="16136" max="16136" width="1.6640625" customWidth="1"/>
    <col min="16137" max="16137" width="7.6640625" customWidth="1"/>
    <col min="16138" max="16138" width="11.5546875" customWidth="1"/>
    <col min="16140" max="16140" width="10.5546875" customWidth="1"/>
    <col min="16141" max="16141" width="1.6640625" customWidth="1"/>
    <col min="16142" max="16142" width="11.109375" customWidth="1"/>
    <col min="16143" max="16143" width="8.6640625" customWidth="1"/>
  </cols>
  <sheetData>
    <row r="1" spans="1:17" x14ac:dyDescent="0.3">
      <c r="A1" s="185" t="s">
        <v>66</v>
      </c>
      <c r="B1" s="18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B4" s="186"/>
      <c r="C4" s="18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139" t="s">
        <v>1</v>
      </c>
      <c r="B5" s="187" t="s">
        <v>53</v>
      </c>
      <c r="C5" s="187" t="s">
        <v>53</v>
      </c>
      <c r="D5" s="6" t="s">
        <v>2</v>
      </c>
      <c r="E5" s="7"/>
      <c r="F5" s="141" t="s">
        <v>3</v>
      </c>
      <c r="G5" s="142"/>
      <c r="H5" s="5"/>
      <c r="I5" s="8"/>
      <c r="J5" s="9" t="s">
        <v>4</v>
      </c>
      <c r="K5" s="143" t="s">
        <v>3</v>
      </c>
      <c r="L5" s="144"/>
      <c r="M5" s="5"/>
      <c r="N5" s="10" t="s">
        <v>5</v>
      </c>
      <c r="O5" s="11" t="s">
        <v>6</v>
      </c>
      <c r="P5" s="2"/>
      <c r="Q5" s="2"/>
    </row>
    <row r="6" spans="1:17" x14ac:dyDescent="0.3">
      <c r="A6" s="140"/>
      <c r="B6" s="190" t="s">
        <v>54</v>
      </c>
      <c r="C6" s="190" t="s">
        <v>55</v>
      </c>
      <c r="D6" s="12" t="s">
        <v>8</v>
      </c>
      <c r="E6" s="7"/>
      <c r="F6" s="145" t="s">
        <v>9</v>
      </c>
      <c r="G6" s="146"/>
      <c r="H6" s="5"/>
      <c r="I6" s="13" t="s">
        <v>10</v>
      </c>
      <c r="J6" s="13" t="s">
        <v>11</v>
      </c>
      <c r="K6" s="147" t="s">
        <v>12</v>
      </c>
      <c r="L6" s="148"/>
      <c r="M6" s="5"/>
      <c r="N6" s="14" t="s">
        <v>13</v>
      </c>
      <c r="O6" s="15" t="s">
        <v>14</v>
      </c>
      <c r="P6" s="2"/>
      <c r="Q6" s="2"/>
    </row>
    <row r="7" spans="1:17" x14ac:dyDescent="0.3">
      <c r="A7" s="16" t="s">
        <v>15</v>
      </c>
      <c r="B7" s="192">
        <v>5</v>
      </c>
      <c r="C7" s="63">
        <f>B7/24</f>
        <v>0.20833333333333334</v>
      </c>
      <c r="D7" s="18">
        <f>1/B7</f>
        <v>0.2</v>
      </c>
      <c r="E7" s="19"/>
      <c r="F7" s="136">
        <v>4</v>
      </c>
      <c r="G7" s="137"/>
      <c r="H7" s="20"/>
      <c r="I7" s="18">
        <f>2/B7</f>
        <v>0.4</v>
      </c>
      <c r="J7" s="18">
        <v>0.5</v>
      </c>
      <c r="K7" s="125">
        <v>2</v>
      </c>
      <c r="L7" s="126"/>
      <c r="M7" s="20"/>
      <c r="N7" s="116">
        <f>2/B7</f>
        <v>0.4</v>
      </c>
      <c r="O7" s="21">
        <v>2.6</v>
      </c>
      <c r="P7" s="2"/>
      <c r="Q7" s="2"/>
    </row>
    <row r="8" spans="1:17" x14ac:dyDescent="0.3">
      <c r="A8" s="22" t="s">
        <v>16</v>
      </c>
      <c r="B8" s="192">
        <v>4</v>
      </c>
      <c r="C8" s="193">
        <f>B8/10</f>
        <v>0.4</v>
      </c>
      <c r="D8" s="18">
        <f>2/B8</f>
        <v>0.5</v>
      </c>
      <c r="E8" s="19"/>
      <c r="F8" s="134">
        <v>3</v>
      </c>
      <c r="G8" s="135"/>
      <c r="H8" s="20"/>
      <c r="I8" s="25">
        <f>2/B8</f>
        <v>0.5</v>
      </c>
      <c r="J8" s="25">
        <v>0.5</v>
      </c>
      <c r="K8" s="130">
        <v>2</v>
      </c>
      <c r="L8" s="130"/>
      <c r="M8" s="20"/>
      <c r="N8" s="117">
        <v>0</v>
      </c>
      <c r="O8" s="26">
        <v>3</v>
      </c>
      <c r="P8" s="2"/>
      <c r="Q8" s="2"/>
    </row>
    <row r="9" spans="1:17" x14ac:dyDescent="0.3">
      <c r="A9" s="16" t="s">
        <v>17</v>
      </c>
      <c r="B9" s="192">
        <v>5</v>
      </c>
      <c r="C9" s="63">
        <f>B9/20</f>
        <v>0.25</v>
      </c>
      <c r="D9" s="18">
        <f>2/B9</f>
        <v>0.4</v>
      </c>
      <c r="E9" s="19"/>
      <c r="F9" s="136">
        <v>4</v>
      </c>
      <c r="G9" s="137"/>
      <c r="H9" s="20"/>
      <c r="I9" s="27">
        <f>3/B9</f>
        <v>0.6</v>
      </c>
      <c r="J9" s="27">
        <v>1</v>
      </c>
      <c r="K9" s="138">
        <v>3.7</v>
      </c>
      <c r="L9" s="138"/>
      <c r="M9" s="20"/>
      <c r="N9" s="116">
        <v>0</v>
      </c>
      <c r="O9" s="21">
        <v>3.6</v>
      </c>
      <c r="P9" s="2"/>
      <c r="Q9" s="2"/>
    </row>
    <row r="10" spans="1:17" x14ac:dyDescent="0.3">
      <c r="A10" s="22" t="s">
        <v>18</v>
      </c>
      <c r="B10" s="192">
        <v>10</v>
      </c>
      <c r="C10" s="193">
        <f>B10/22</f>
        <v>0.45454545454545453</v>
      </c>
      <c r="D10" s="25">
        <f>5/B10</f>
        <v>0.5</v>
      </c>
      <c r="E10" s="19"/>
      <c r="F10" s="134">
        <v>3.8</v>
      </c>
      <c r="G10" s="135"/>
      <c r="H10" s="20"/>
      <c r="I10" s="25">
        <f>3/B10</f>
        <v>0.3</v>
      </c>
      <c r="J10" s="25">
        <v>0.33</v>
      </c>
      <c r="K10" s="194">
        <v>2.7</v>
      </c>
      <c r="L10" s="130"/>
      <c r="M10" s="20"/>
      <c r="N10" s="117">
        <f>2/B10</f>
        <v>0.2</v>
      </c>
      <c r="O10" s="26">
        <v>3.6</v>
      </c>
      <c r="P10" s="2"/>
      <c r="Q10" s="2"/>
    </row>
    <row r="11" spans="1:17" x14ac:dyDescent="0.3">
      <c r="A11" s="16" t="s">
        <v>19</v>
      </c>
      <c r="B11" s="192">
        <v>0</v>
      </c>
      <c r="C11" s="63">
        <f>B11/7</f>
        <v>0</v>
      </c>
      <c r="D11" s="18">
        <v>0</v>
      </c>
      <c r="E11" s="19"/>
      <c r="F11" s="125" t="s">
        <v>20</v>
      </c>
      <c r="G11" s="126"/>
      <c r="H11" s="20"/>
      <c r="I11" s="124" t="s">
        <v>20</v>
      </c>
      <c r="J11" s="124" t="s">
        <v>20</v>
      </c>
      <c r="K11" s="125" t="s">
        <v>20</v>
      </c>
      <c r="L11" s="126"/>
      <c r="M11" s="20"/>
      <c r="N11" s="116">
        <v>0</v>
      </c>
      <c r="O11" s="73" t="s">
        <v>20</v>
      </c>
      <c r="P11" s="204"/>
      <c r="Q11" s="2"/>
    </row>
    <row r="12" spans="1:17" x14ac:dyDescent="0.3">
      <c r="A12" s="22" t="s">
        <v>57</v>
      </c>
      <c r="B12" s="192">
        <v>5</v>
      </c>
      <c r="C12" s="193">
        <f>B12/6</f>
        <v>0.83333333333333337</v>
      </c>
      <c r="D12" s="25">
        <f>1/B12</f>
        <v>0.2</v>
      </c>
      <c r="E12" s="19"/>
      <c r="F12" s="128">
        <v>4</v>
      </c>
      <c r="G12" s="129"/>
      <c r="H12" s="20"/>
      <c r="I12" s="25">
        <f>3/B12</f>
        <v>0.6</v>
      </c>
      <c r="J12" s="25">
        <v>0.66700000000000004</v>
      </c>
      <c r="K12" s="130">
        <v>2.2999999999999998</v>
      </c>
      <c r="L12" s="130"/>
      <c r="M12" s="20"/>
      <c r="N12" s="117">
        <f>1/B12</f>
        <v>0.2</v>
      </c>
      <c r="O12" s="26">
        <v>3.2</v>
      </c>
      <c r="P12" s="2"/>
      <c r="Q12" s="2"/>
    </row>
    <row r="13" spans="1:17" x14ac:dyDescent="0.3">
      <c r="A13" s="28" t="s">
        <v>21</v>
      </c>
      <c r="B13" s="192">
        <v>4</v>
      </c>
      <c r="C13" s="197">
        <f>B13/10</f>
        <v>0.4</v>
      </c>
      <c r="D13" s="30">
        <f>2/B13</f>
        <v>0.5</v>
      </c>
      <c r="E13" s="19"/>
      <c r="F13" s="131">
        <v>4</v>
      </c>
      <c r="G13" s="132"/>
      <c r="H13" s="20"/>
      <c r="I13" s="30">
        <f>1/B13</f>
        <v>0.25</v>
      </c>
      <c r="J13" s="30">
        <v>1</v>
      </c>
      <c r="K13" s="125" t="s">
        <v>20</v>
      </c>
      <c r="L13" s="126"/>
      <c r="M13" s="20"/>
      <c r="N13" s="205">
        <f>1/B13</f>
        <v>0.25</v>
      </c>
      <c r="O13" s="31">
        <v>3.7</v>
      </c>
      <c r="P13" s="2"/>
      <c r="Q13" s="2"/>
    </row>
    <row r="14" spans="1:17" x14ac:dyDescent="0.3">
      <c r="A14" s="32" t="s">
        <v>22</v>
      </c>
      <c r="B14" s="33">
        <v>33</v>
      </c>
      <c r="C14" s="198">
        <f>B14/99</f>
        <v>0.33333333333333331</v>
      </c>
      <c r="D14" s="34">
        <f>13/B14</f>
        <v>0.39393939393939392</v>
      </c>
      <c r="E14" s="33"/>
      <c r="F14" s="33"/>
      <c r="G14" s="33">
        <v>3.77</v>
      </c>
      <c r="H14" s="33"/>
      <c r="I14" s="34">
        <v>0.39</v>
      </c>
      <c r="J14" s="34">
        <v>0.92</v>
      </c>
      <c r="K14" s="33"/>
      <c r="L14" s="35">
        <v>2.6</v>
      </c>
      <c r="M14" s="33"/>
      <c r="N14" s="34">
        <f>6/B14</f>
        <v>0.18181818181818182</v>
      </c>
      <c r="O14" s="36">
        <v>3.3</v>
      </c>
      <c r="P14" s="2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"/>
      <c r="E16" s="2"/>
      <c r="F16" s="2"/>
      <c r="H16" s="2"/>
      <c r="K16" s="2"/>
      <c r="M16" s="2"/>
      <c r="N16" s="2"/>
      <c r="O16" s="2"/>
      <c r="P16" s="2"/>
      <c r="Q16" s="2"/>
    </row>
    <row r="17" spans="1:17" x14ac:dyDescent="0.3">
      <c r="A17" s="5" t="s">
        <v>58</v>
      </c>
      <c r="B17" s="5">
        <v>106</v>
      </c>
      <c r="C17" s="2"/>
      <c r="D17" s="2"/>
      <c r="E17" s="2"/>
      <c r="F17" s="2"/>
      <c r="G17" s="2"/>
      <c r="H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38" t="s">
        <v>67</v>
      </c>
      <c r="B18" s="5">
        <v>7</v>
      </c>
      <c r="C18" s="2"/>
      <c r="G18" s="2"/>
      <c r="H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" t="s">
        <v>60</v>
      </c>
      <c r="B19" s="5">
        <v>99</v>
      </c>
      <c r="C19" s="2"/>
      <c r="G19" s="2"/>
      <c r="H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" t="s">
        <v>61</v>
      </c>
      <c r="B20" s="5">
        <v>33</v>
      </c>
      <c r="C20" s="2"/>
      <c r="G20" s="2"/>
      <c r="H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5" t="s">
        <v>62</v>
      </c>
      <c r="B21" s="200">
        <f>B20/B19</f>
        <v>0.33333333333333331</v>
      </c>
      <c r="C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"/>
      <c r="B22" s="5"/>
      <c r="C22" s="2"/>
      <c r="G22" s="2"/>
      <c r="H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5"/>
      <c r="B23" s="5"/>
      <c r="C23" s="2"/>
      <c r="G23" s="2"/>
      <c r="H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38" t="s">
        <v>25</v>
      </c>
      <c r="B24" s="2"/>
      <c r="C24" s="2"/>
      <c r="D24" s="2"/>
      <c r="E24" s="2"/>
      <c r="F24" s="2"/>
      <c r="G24" s="2"/>
      <c r="H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38" t="s">
        <v>26</v>
      </c>
      <c r="B25" s="5"/>
      <c r="C25" s="5">
        <v>4</v>
      </c>
      <c r="D25" s="2"/>
      <c r="E25" s="2"/>
      <c r="F25" s="2"/>
      <c r="G25" s="2"/>
      <c r="H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8" t="s">
        <v>27</v>
      </c>
      <c r="B26" s="5"/>
      <c r="C26" s="5">
        <v>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8" t="s">
        <v>28</v>
      </c>
      <c r="B27" s="5"/>
      <c r="C27" s="5">
        <v>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38" t="s">
        <v>29</v>
      </c>
      <c r="B28" s="5"/>
      <c r="C28" s="5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38" t="s">
        <v>63</v>
      </c>
      <c r="B29" s="5"/>
      <c r="C29" s="201" t="s">
        <v>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20">
    <mergeCell ref="F13:G13"/>
    <mergeCell ref="K13:L13"/>
    <mergeCell ref="F10:G10"/>
    <mergeCell ref="K10:L10"/>
    <mergeCell ref="F11:G11"/>
    <mergeCell ref="K11:L11"/>
    <mergeCell ref="F12:G12"/>
    <mergeCell ref="K12:L12"/>
    <mergeCell ref="F7:G7"/>
    <mergeCell ref="K7:L7"/>
    <mergeCell ref="F8:G8"/>
    <mergeCell ref="K8:L8"/>
    <mergeCell ref="F9:G9"/>
    <mergeCell ref="K9:L9"/>
    <mergeCell ref="A1:B1"/>
    <mergeCell ref="A5:A6"/>
    <mergeCell ref="F5:G5"/>
    <mergeCell ref="K5:L5"/>
    <mergeCell ref="F6:G6"/>
    <mergeCell ref="K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sqref="A1:XFD1048576"/>
    </sheetView>
  </sheetViews>
  <sheetFormatPr defaultRowHeight="14.4" x14ac:dyDescent="0.3"/>
  <cols>
    <col min="1" max="1" width="16.88671875" customWidth="1"/>
    <col min="2" max="3" width="8" bestFit="1" customWidth="1"/>
    <col min="4" max="4" width="13.109375" customWidth="1"/>
    <col min="5" max="5" width="1.6640625" customWidth="1"/>
    <col min="6" max="6" width="9" customWidth="1"/>
    <col min="7" max="7" width="13.88671875" customWidth="1"/>
    <col min="8" max="8" width="1.6640625" customWidth="1"/>
    <col min="9" max="9" width="7.6640625" customWidth="1"/>
    <col min="10" max="10" width="11.5546875" customWidth="1"/>
    <col min="12" max="12" width="10.5546875" customWidth="1"/>
    <col min="13" max="13" width="1.6640625" customWidth="1"/>
    <col min="14" max="14" width="11.109375" customWidth="1"/>
    <col min="15" max="15" width="8.6640625" customWidth="1"/>
    <col min="257" max="257" width="16.88671875" customWidth="1"/>
    <col min="258" max="259" width="8" bestFit="1" customWidth="1"/>
    <col min="260" max="260" width="13.109375" customWidth="1"/>
    <col min="261" max="261" width="1.6640625" customWidth="1"/>
    <col min="262" max="262" width="9" customWidth="1"/>
    <col min="263" max="263" width="13.88671875" customWidth="1"/>
    <col min="264" max="264" width="1.6640625" customWidth="1"/>
    <col min="265" max="265" width="7.6640625" customWidth="1"/>
    <col min="266" max="266" width="11.5546875" customWidth="1"/>
    <col min="268" max="268" width="10.5546875" customWidth="1"/>
    <col min="269" max="269" width="1.6640625" customWidth="1"/>
    <col min="270" max="270" width="11.109375" customWidth="1"/>
    <col min="271" max="271" width="8.6640625" customWidth="1"/>
    <col min="513" max="513" width="16.88671875" customWidth="1"/>
    <col min="514" max="515" width="8" bestFit="1" customWidth="1"/>
    <col min="516" max="516" width="13.109375" customWidth="1"/>
    <col min="517" max="517" width="1.6640625" customWidth="1"/>
    <col min="518" max="518" width="9" customWidth="1"/>
    <col min="519" max="519" width="13.88671875" customWidth="1"/>
    <col min="520" max="520" width="1.6640625" customWidth="1"/>
    <col min="521" max="521" width="7.6640625" customWidth="1"/>
    <col min="522" max="522" width="11.5546875" customWidth="1"/>
    <col min="524" max="524" width="10.5546875" customWidth="1"/>
    <col min="525" max="525" width="1.6640625" customWidth="1"/>
    <col min="526" max="526" width="11.109375" customWidth="1"/>
    <col min="527" max="527" width="8.6640625" customWidth="1"/>
    <col min="769" max="769" width="16.88671875" customWidth="1"/>
    <col min="770" max="771" width="8" bestFit="1" customWidth="1"/>
    <col min="772" max="772" width="13.109375" customWidth="1"/>
    <col min="773" max="773" width="1.6640625" customWidth="1"/>
    <col min="774" max="774" width="9" customWidth="1"/>
    <col min="775" max="775" width="13.88671875" customWidth="1"/>
    <col min="776" max="776" width="1.6640625" customWidth="1"/>
    <col min="777" max="777" width="7.6640625" customWidth="1"/>
    <col min="778" max="778" width="11.5546875" customWidth="1"/>
    <col min="780" max="780" width="10.5546875" customWidth="1"/>
    <col min="781" max="781" width="1.6640625" customWidth="1"/>
    <col min="782" max="782" width="11.109375" customWidth="1"/>
    <col min="783" max="783" width="8.6640625" customWidth="1"/>
    <col min="1025" max="1025" width="16.88671875" customWidth="1"/>
    <col min="1026" max="1027" width="8" bestFit="1" customWidth="1"/>
    <col min="1028" max="1028" width="13.109375" customWidth="1"/>
    <col min="1029" max="1029" width="1.6640625" customWidth="1"/>
    <col min="1030" max="1030" width="9" customWidth="1"/>
    <col min="1031" max="1031" width="13.88671875" customWidth="1"/>
    <col min="1032" max="1032" width="1.6640625" customWidth="1"/>
    <col min="1033" max="1033" width="7.6640625" customWidth="1"/>
    <col min="1034" max="1034" width="11.5546875" customWidth="1"/>
    <col min="1036" max="1036" width="10.5546875" customWidth="1"/>
    <col min="1037" max="1037" width="1.6640625" customWidth="1"/>
    <col min="1038" max="1038" width="11.109375" customWidth="1"/>
    <col min="1039" max="1039" width="8.6640625" customWidth="1"/>
    <col min="1281" max="1281" width="16.88671875" customWidth="1"/>
    <col min="1282" max="1283" width="8" bestFit="1" customWidth="1"/>
    <col min="1284" max="1284" width="13.109375" customWidth="1"/>
    <col min="1285" max="1285" width="1.6640625" customWidth="1"/>
    <col min="1286" max="1286" width="9" customWidth="1"/>
    <col min="1287" max="1287" width="13.88671875" customWidth="1"/>
    <col min="1288" max="1288" width="1.6640625" customWidth="1"/>
    <col min="1289" max="1289" width="7.6640625" customWidth="1"/>
    <col min="1290" max="1290" width="11.5546875" customWidth="1"/>
    <col min="1292" max="1292" width="10.5546875" customWidth="1"/>
    <col min="1293" max="1293" width="1.6640625" customWidth="1"/>
    <col min="1294" max="1294" width="11.109375" customWidth="1"/>
    <col min="1295" max="1295" width="8.6640625" customWidth="1"/>
    <col min="1537" max="1537" width="16.88671875" customWidth="1"/>
    <col min="1538" max="1539" width="8" bestFit="1" customWidth="1"/>
    <col min="1540" max="1540" width="13.109375" customWidth="1"/>
    <col min="1541" max="1541" width="1.6640625" customWidth="1"/>
    <col min="1542" max="1542" width="9" customWidth="1"/>
    <col min="1543" max="1543" width="13.88671875" customWidth="1"/>
    <col min="1544" max="1544" width="1.6640625" customWidth="1"/>
    <col min="1545" max="1545" width="7.6640625" customWidth="1"/>
    <col min="1546" max="1546" width="11.5546875" customWidth="1"/>
    <col min="1548" max="1548" width="10.5546875" customWidth="1"/>
    <col min="1549" max="1549" width="1.6640625" customWidth="1"/>
    <col min="1550" max="1550" width="11.109375" customWidth="1"/>
    <col min="1551" max="1551" width="8.6640625" customWidth="1"/>
    <col min="1793" max="1793" width="16.88671875" customWidth="1"/>
    <col min="1794" max="1795" width="8" bestFit="1" customWidth="1"/>
    <col min="1796" max="1796" width="13.109375" customWidth="1"/>
    <col min="1797" max="1797" width="1.6640625" customWidth="1"/>
    <col min="1798" max="1798" width="9" customWidth="1"/>
    <col min="1799" max="1799" width="13.88671875" customWidth="1"/>
    <col min="1800" max="1800" width="1.6640625" customWidth="1"/>
    <col min="1801" max="1801" width="7.6640625" customWidth="1"/>
    <col min="1802" max="1802" width="11.5546875" customWidth="1"/>
    <col min="1804" max="1804" width="10.5546875" customWidth="1"/>
    <col min="1805" max="1805" width="1.6640625" customWidth="1"/>
    <col min="1806" max="1806" width="11.109375" customWidth="1"/>
    <col min="1807" max="1807" width="8.6640625" customWidth="1"/>
    <col min="2049" max="2049" width="16.88671875" customWidth="1"/>
    <col min="2050" max="2051" width="8" bestFit="1" customWidth="1"/>
    <col min="2052" max="2052" width="13.109375" customWidth="1"/>
    <col min="2053" max="2053" width="1.6640625" customWidth="1"/>
    <col min="2054" max="2054" width="9" customWidth="1"/>
    <col min="2055" max="2055" width="13.88671875" customWidth="1"/>
    <col min="2056" max="2056" width="1.6640625" customWidth="1"/>
    <col min="2057" max="2057" width="7.6640625" customWidth="1"/>
    <col min="2058" max="2058" width="11.5546875" customWidth="1"/>
    <col min="2060" max="2060" width="10.5546875" customWidth="1"/>
    <col min="2061" max="2061" width="1.6640625" customWidth="1"/>
    <col min="2062" max="2062" width="11.109375" customWidth="1"/>
    <col min="2063" max="2063" width="8.6640625" customWidth="1"/>
    <col min="2305" max="2305" width="16.88671875" customWidth="1"/>
    <col min="2306" max="2307" width="8" bestFit="1" customWidth="1"/>
    <col min="2308" max="2308" width="13.109375" customWidth="1"/>
    <col min="2309" max="2309" width="1.6640625" customWidth="1"/>
    <col min="2310" max="2310" width="9" customWidth="1"/>
    <col min="2311" max="2311" width="13.88671875" customWidth="1"/>
    <col min="2312" max="2312" width="1.6640625" customWidth="1"/>
    <col min="2313" max="2313" width="7.6640625" customWidth="1"/>
    <col min="2314" max="2314" width="11.5546875" customWidth="1"/>
    <col min="2316" max="2316" width="10.5546875" customWidth="1"/>
    <col min="2317" max="2317" width="1.6640625" customWidth="1"/>
    <col min="2318" max="2318" width="11.109375" customWidth="1"/>
    <col min="2319" max="2319" width="8.6640625" customWidth="1"/>
    <col min="2561" max="2561" width="16.88671875" customWidth="1"/>
    <col min="2562" max="2563" width="8" bestFit="1" customWidth="1"/>
    <col min="2564" max="2564" width="13.109375" customWidth="1"/>
    <col min="2565" max="2565" width="1.6640625" customWidth="1"/>
    <col min="2566" max="2566" width="9" customWidth="1"/>
    <col min="2567" max="2567" width="13.88671875" customWidth="1"/>
    <col min="2568" max="2568" width="1.6640625" customWidth="1"/>
    <col min="2569" max="2569" width="7.6640625" customWidth="1"/>
    <col min="2570" max="2570" width="11.5546875" customWidth="1"/>
    <col min="2572" max="2572" width="10.5546875" customWidth="1"/>
    <col min="2573" max="2573" width="1.6640625" customWidth="1"/>
    <col min="2574" max="2574" width="11.109375" customWidth="1"/>
    <col min="2575" max="2575" width="8.6640625" customWidth="1"/>
    <col min="2817" max="2817" width="16.88671875" customWidth="1"/>
    <col min="2818" max="2819" width="8" bestFit="1" customWidth="1"/>
    <col min="2820" max="2820" width="13.109375" customWidth="1"/>
    <col min="2821" max="2821" width="1.6640625" customWidth="1"/>
    <col min="2822" max="2822" width="9" customWidth="1"/>
    <col min="2823" max="2823" width="13.88671875" customWidth="1"/>
    <col min="2824" max="2824" width="1.6640625" customWidth="1"/>
    <col min="2825" max="2825" width="7.6640625" customWidth="1"/>
    <col min="2826" max="2826" width="11.5546875" customWidth="1"/>
    <col min="2828" max="2828" width="10.5546875" customWidth="1"/>
    <col min="2829" max="2829" width="1.6640625" customWidth="1"/>
    <col min="2830" max="2830" width="11.109375" customWidth="1"/>
    <col min="2831" max="2831" width="8.6640625" customWidth="1"/>
    <col min="3073" max="3073" width="16.88671875" customWidth="1"/>
    <col min="3074" max="3075" width="8" bestFit="1" customWidth="1"/>
    <col min="3076" max="3076" width="13.109375" customWidth="1"/>
    <col min="3077" max="3077" width="1.6640625" customWidth="1"/>
    <col min="3078" max="3078" width="9" customWidth="1"/>
    <col min="3079" max="3079" width="13.88671875" customWidth="1"/>
    <col min="3080" max="3080" width="1.6640625" customWidth="1"/>
    <col min="3081" max="3081" width="7.6640625" customWidth="1"/>
    <col min="3082" max="3082" width="11.5546875" customWidth="1"/>
    <col min="3084" max="3084" width="10.5546875" customWidth="1"/>
    <col min="3085" max="3085" width="1.6640625" customWidth="1"/>
    <col min="3086" max="3086" width="11.109375" customWidth="1"/>
    <col min="3087" max="3087" width="8.6640625" customWidth="1"/>
    <col min="3329" max="3329" width="16.88671875" customWidth="1"/>
    <col min="3330" max="3331" width="8" bestFit="1" customWidth="1"/>
    <col min="3332" max="3332" width="13.109375" customWidth="1"/>
    <col min="3333" max="3333" width="1.6640625" customWidth="1"/>
    <col min="3334" max="3334" width="9" customWidth="1"/>
    <col min="3335" max="3335" width="13.88671875" customWidth="1"/>
    <col min="3336" max="3336" width="1.6640625" customWidth="1"/>
    <col min="3337" max="3337" width="7.6640625" customWidth="1"/>
    <col min="3338" max="3338" width="11.5546875" customWidth="1"/>
    <col min="3340" max="3340" width="10.5546875" customWidth="1"/>
    <col min="3341" max="3341" width="1.6640625" customWidth="1"/>
    <col min="3342" max="3342" width="11.109375" customWidth="1"/>
    <col min="3343" max="3343" width="8.6640625" customWidth="1"/>
    <col min="3585" max="3585" width="16.88671875" customWidth="1"/>
    <col min="3586" max="3587" width="8" bestFit="1" customWidth="1"/>
    <col min="3588" max="3588" width="13.109375" customWidth="1"/>
    <col min="3589" max="3589" width="1.6640625" customWidth="1"/>
    <col min="3590" max="3590" width="9" customWidth="1"/>
    <col min="3591" max="3591" width="13.88671875" customWidth="1"/>
    <col min="3592" max="3592" width="1.6640625" customWidth="1"/>
    <col min="3593" max="3593" width="7.6640625" customWidth="1"/>
    <col min="3594" max="3594" width="11.5546875" customWidth="1"/>
    <col min="3596" max="3596" width="10.5546875" customWidth="1"/>
    <col min="3597" max="3597" width="1.6640625" customWidth="1"/>
    <col min="3598" max="3598" width="11.109375" customWidth="1"/>
    <col min="3599" max="3599" width="8.6640625" customWidth="1"/>
    <col min="3841" max="3841" width="16.88671875" customWidth="1"/>
    <col min="3842" max="3843" width="8" bestFit="1" customWidth="1"/>
    <col min="3844" max="3844" width="13.109375" customWidth="1"/>
    <col min="3845" max="3845" width="1.6640625" customWidth="1"/>
    <col min="3846" max="3846" width="9" customWidth="1"/>
    <col min="3847" max="3847" width="13.88671875" customWidth="1"/>
    <col min="3848" max="3848" width="1.6640625" customWidth="1"/>
    <col min="3849" max="3849" width="7.6640625" customWidth="1"/>
    <col min="3850" max="3850" width="11.5546875" customWidth="1"/>
    <col min="3852" max="3852" width="10.5546875" customWidth="1"/>
    <col min="3853" max="3853" width="1.6640625" customWidth="1"/>
    <col min="3854" max="3854" width="11.109375" customWidth="1"/>
    <col min="3855" max="3855" width="8.6640625" customWidth="1"/>
    <col min="4097" max="4097" width="16.88671875" customWidth="1"/>
    <col min="4098" max="4099" width="8" bestFit="1" customWidth="1"/>
    <col min="4100" max="4100" width="13.109375" customWidth="1"/>
    <col min="4101" max="4101" width="1.6640625" customWidth="1"/>
    <col min="4102" max="4102" width="9" customWidth="1"/>
    <col min="4103" max="4103" width="13.88671875" customWidth="1"/>
    <col min="4104" max="4104" width="1.6640625" customWidth="1"/>
    <col min="4105" max="4105" width="7.6640625" customWidth="1"/>
    <col min="4106" max="4106" width="11.5546875" customWidth="1"/>
    <col min="4108" max="4108" width="10.5546875" customWidth="1"/>
    <col min="4109" max="4109" width="1.6640625" customWidth="1"/>
    <col min="4110" max="4110" width="11.109375" customWidth="1"/>
    <col min="4111" max="4111" width="8.6640625" customWidth="1"/>
    <col min="4353" max="4353" width="16.88671875" customWidth="1"/>
    <col min="4354" max="4355" width="8" bestFit="1" customWidth="1"/>
    <col min="4356" max="4356" width="13.109375" customWidth="1"/>
    <col min="4357" max="4357" width="1.6640625" customWidth="1"/>
    <col min="4358" max="4358" width="9" customWidth="1"/>
    <col min="4359" max="4359" width="13.88671875" customWidth="1"/>
    <col min="4360" max="4360" width="1.6640625" customWidth="1"/>
    <col min="4361" max="4361" width="7.6640625" customWidth="1"/>
    <col min="4362" max="4362" width="11.5546875" customWidth="1"/>
    <col min="4364" max="4364" width="10.5546875" customWidth="1"/>
    <col min="4365" max="4365" width="1.6640625" customWidth="1"/>
    <col min="4366" max="4366" width="11.109375" customWidth="1"/>
    <col min="4367" max="4367" width="8.6640625" customWidth="1"/>
    <col min="4609" max="4609" width="16.88671875" customWidth="1"/>
    <col min="4610" max="4611" width="8" bestFit="1" customWidth="1"/>
    <col min="4612" max="4612" width="13.109375" customWidth="1"/>
    <col min="4613" max="4613" width="1.6640625" customWidth="1"/>
    <col min="4614" max="4614" width="9" customWidth="1"/>
    <col min="4615" max="4615" width="13.88671875" customWidth="1"/>
    <col min="4616" max="4616" width="1.6640625" customWidth="1"/>
    <col min="4617" max="4617" width="7.6640625" customWidth="1"/>
    <col min="4618" max="4618" width="11.5546875" customWidth="1"/>
    <col min="4620" max="4620" width="10.5546875" customWidth="1"/>
    <col min="4621" max="4621" width="1.6640625" customWidth="1"/>
    <col min="4622" max="4622" width="11.109375" customWidth="1"/>
    <col min="4623" max="4623" width="8.6640625" customWidth="1"/>
    <col min="4865" max="4865" width="16.88671875" customWidth="1"/>
    <col min="4866" max="4867" width="8" bestFit="1" customWidth="1"/>
    <col min="4868" max="4868" width="13.109375" customWidth="1"/>
    <col min="4869" max="4869" width="1.6640625" customWidth="1"/>
    <col min="4870" max="4870" width="9" customWidth="1"/>
    <col min="4871" max="4871" width="13.88671875" customWidth="1"/>
    <col min="4872" max="4872" width="1.6640625" customWidth="1"/>
    <col min="4873" max="4873" width="7.6640625" customWidth="1"/>
    <col min="4874" max="4874" width="11.5546875" customWidth="1"/>
    <col min="4876" max="4876" width="10.5546875" customWidth="1"/>
    <col min="4877" max="4877" width="1.6640625" customWidth="1"/>
    <col min="4878" max="4878" width="11.109375" customWidth="1"/>
    <col min="4879" max="4879" width="8.6640625" customWidth="1"/>
    <col min="5121" max="5121" width="16.88671875" customWidth="1"/>
    <col min="5122" max="5123" width="8" bestFit="1" customWidth="1"/>
    <col min="5124" max="5124" width="13.109375" customWidth="1"/>
    <col min="5125" max="5125" width="1.6640625" customWidth="1"/>
    <col min="5126" max="5126" width="9" customWidth="1"/>
    <col min="5127" max="5127" width="13.88671875" customWidth="1"/>
    <col min="5128" max="5128" width="1.6640625" customWidth="1"/>
    <col min="5129" max="5129" width="7.6640625" customWidth="1"/>
    <col min="5130" max="5130" width="11.5546875" customWidth="1"/>
    <col min="5132" max="5132" width="10.5546875" customWidth="1"/>
    <col min="5133" max="5133" width="1.6640625" customWidth="1"/>
    <col min="5134" max="5134" width="11.109375" customWidth="1"/>
    <col min="5135" max="5135" width="8.6640625" customWidth="1"/>
    <col min="5377" max="5377" width="16.88671875" customWidth="1"/>
    <col min="5378" max="5379" width="8" bestFit="1" customWidth="1"/>
    <col min="5380" max="5380" width="13.109375" customWidth="1"/>
    <col min="5381" max="5381" width="1.6640625" customWidth="1"/>
    <col min="5382" max="5382" width="9" customWidth="1"/>
    <col min="5383" max="5383" width="13.88671875" customWidth="1"/>
    <col min="5384" max="5384" width="1.6640625" customWidth="1"/>
    <col min="5385" max="5385" width="7.6640625" customWidth="1"/>
    <col min="5386" max="5386" width="11.5546875" customWidth="1"/>
    <col min="5388" max="5388" width="10.5546875" customWidth="1"/>
    <col min="5389" max="5389" width="1.6640625" customWidth="1"/>
    <col min="5390" max="5390" width="11.109375" customWidth="1"/>
    <col min="5391" max="5391" width="8.6640625" customWidth="1"/>
    <col min="5633" max="5633" width="16.88671875" customWidth="1"/>
    <col min="5634" max="5635" width="8" bestFit="1" customWidth="1"/>
    <col min="5636" max="5636" width="13.109375" customWidth="1"/>
    <col min="5637" max="5637" width="1.6640625" customWidth="1"/>
    <col min="5638" max="5638" width="9" customWidth="1"/>
    <col min="5639" max="5639" width="13.88671875" customWidth="1"/>
    <col min="5640" max="5640" width="1.6640625" customWidth="1"/>
    <col min="5641" max="5641" width="7.6640625" customWidth="1"/>
    <col min="5642" max="5642" width="11.5546875" customWidth="1"/>
    <col min="5644" max="5644" width="10.5546875" customWidth="1"/>
    <col min="5645" max="5645" width="1.6640625" customWidth="1"/>
    <col min="5646" max="5646" width="11.109375" customWidth="1"/>
    <col min="5647" max="5647" width="8.6640625" customWidth="1"/>
    <col min="5889" max="5889" width="16.88671875" customWidth="1"/>
    <col min="5890" max="5891" width="8" bestFit="1" customWidth="1"/>
    <col min="5892" max="5892" width="13.109375" customWidth="1"/>
    <col min="5893" max="5893" width="1.6640625" customWidth="1"/>
    <col min="5894" max="5894" width="9" customWidth="1"/>
    <col min="5895" max="5895" width="13.88671875" customWidth="1"/>
    <col min="5896" max="5896" width="1.6640625" customWidth="1"/>
    <col min="5897" max="5897" width="7.6640625" customWidth="1"/>
    <col min="5898" max="5898" width="11.5546875" customWidth="1"/>
    <col min="5900" max="5900" width="10.5546875" customWidth="1"/>
    <col min="5901" max="5901" width="1.6640625" customWidth="1"/>
    <col min="5902" max="5902" width="11.109375" customWidth="1"/>
    <col min="5903" max="5903" width="8.6640625" customWidth="1"/>
    <col min="6145" max="6145" width="16.88671875" customWidth="1"/>
    <col min="6146" max="6147" width="8" bestFit="1" customWidth="1"/>
    <col min="6148" max="6148" width="13.109375" customWidth="1"/>
    <col min="6149" max="6149" width="1.6640625" customWidth="1"/>
    <col min="6150" max="6150" width="9" customWidth="1"/>
    <col min="6151" max="6151" width="13.88671875" customWidth="1"/>
    <col min="6152" max="6152" width="1.6640625" customWidth="1"/>
    <col min="6153" max="6153" width="7.6640625" customWidth="1"/>
    <col min="6154" max="6154" width="11.5546875" customWidth="1"/>
    <col min="6156" max="6156" width="10.5546875" customWidth="1"/>
    <col min="6157" max="6157" width="1.6640625" customWidth="1"/>
    <col min="6158" max="6158" width="11.109375" customWidth="1"/>
    <col min="6159" max="6159" width="8.6640625" customWidth="1"/>
    <col min="6401" max="6401" width="16.88671875" customWidth="1"/>
    <col min="6402" max="6403" width="8" bestFit="1" customWidth="1"/>
    <col min="6404" max="6404" width="13.109375" customWidth="1"/>
    <col min="6405" max="6405" width="1.6640625" customWidth="1"/>
    <col min="6406" max="6406" width="9" customWidth="1"/>
    <col min="6407" max="6407" width="13.88671875" customWidth="1"/>
    <col min="6408" max="6408" width="1.6640625" customWidth="1"/>
    <col min="6409" max="6409" width="7.6640625" customWidth="1"/>
    <col min="6410" max="6410" width="11.5546875" customWidth="1"/>
    <col min="6412" max="6412" width="10.5546875" customWidth="1"/>
    <col min="6413" max="6413" width="1.6640625" customWidth="1"/>
    <col min="6414" max="6414" width="11.109375" customWidth="1"/>
    <col min="6415" max="6415" width="8.6640625" customWidth="1"/>
    <col min="6657" max="6657" width="16.88671875" customWidth="1"/>
    <col min="6658" max="6659" width="8" bestFit="1" customWidth="1"/>
    <col min="6660" max="6660" width="13.109375" customWidth="1"/>
    <col min="6661" max="6661" width="1.6640625" customWidth="1"/>
    <col min="6662" max="6662" width="9" customWidth="1"/>
    <col min="6663" max="6663" width="13.88671875" customWidth="1"/>
    <col min="6664" max="6664" width="1.6640625" customWidth="1"/>
    <col min="6665" max="6665" width="7.6640625" customWidth="1"/>
    <col min="6666" max="6666" width="11.5546875" customWidth="1"/>
    <col min="6668" max="6668" width="10.5546875" customWidth="1"/>
    <col min="6669" max="6669" width="1.6640625" customWidth="1"/>
    <col min="6670" max="6670" width="11.109375" customWidth="1"/>
    <col min="6671" max="6671" width="8.6640625" customWidth="1"/>
    <col min="6913" max="6913" width="16.88671875" customWidth="1"/>
    <col min="6914" max="6915" width="8" bestFit="1" customWidth="1"/>
    <col min="6916" max="6916" width="13.109375" customWidth="1"/>
    <col min="6917" max="6917" width="1.6640625" customWidth="1"/>
    <col min="6918" max="6918" width="9" customWidth="1"/>
    <col min="6919" max="6919" width="13.88671875" customWidth="1"/>
    <col min="6920" max="6920" width="1.6640625" customWidth="1"/>
    <col min="6921" max="6921" width="7.6640625" customWidth="1"/>
    <col min="6922" max="6922" width="11.5546875" customWidth="1"/>
    <col min="6924" max="6924" width="10.5546875" customWidth="1"/>
    <col min="6925" max="6925" width="1.6640625" customWidth="1"/>
    <col min="6926" max="6926" width="11.109375" customWidth="1"/>
    <col min="6927" max="6927" width="8.6640625" customWidth="1"/>
    <col min="7169" max="7169" width="16.88671875" customWidth="1"/>
    <col min="7170" max="7171" width="8" bestFit="1" customWidth="1"/>
    <col min="7172" max="7172" width="13.109375" customWidth="1"/>
    <col min="7173" max="7173" width="1.6640625" customWidth="1"/>
    <col min="7174" max="7174" width="9" customWidth="1"/>
    <col min="7175" max="7175" width="13.88671875" customWidth="1"/>
    <col min="7176" max="7176" width="1.6640625" customWidth="1"/>
    <col min="7177" max="7177" width="7.6640625" customWidth="1"/>
    <col min="7178" max="7178" width="11.5546875" customWidth="1"/>
    <col min="7180" max="7180" width="10.5546875" customWidth="1"/>
    <col min="7181" max="7181" width="1.6640625" customWidth="1"/>
    <col min="7182" max="7182" width="11.109375" customWidth="1"/>
    <col min="7183" max="7183" width="8.6640625" customWidth="1"/>
    <col min="7425" max="7425" width="16.88671875" customWidth="1"/>
    <col min="7426" max="7427" width="8" bestFit="1" customWidth="1"/>
    <col min="7428" max="7428" width="13.109375" customWidth="1"/>
    <col min="7429" max="7429" width="1.6640625" customWidth="1"/>
    <col min="7430" max="7430" width="9" customWidth="1"/>
    <col min="7431" max="7431" width="13.88671875" customWidth="1"/>
    <col min="7432" max="7432" width="1.6640625" customWidth="1"/>
    <col min="7433" max="7433" width="7.6640625" customWidth="1"/>
    <col min="7434" max="7434" width="11.5546875" customWidth="1"/>
    <col min="7436" max="7436" width="10.5546875" customWidth="1"/>
    <col min="7437" max="7437" width="1.6640625" customWidth="1"/>
    <col min="7438" max="7438" width="11.109375" customWidth="1"/>
    <col min="7439" max="7439" width="8.6640625" customWidth="1"/>
    <col min="7681" max="7681" width="16.88671875" customWidth="1"/>
    <col min="7682" max="7683" width="8" bestFit="1" customWidth="1"/>
    <col min="7684" max="7684" width="13.109375" customWidth="1"/>
    <col min="7685" max="7685" width="1.6640625" customWidth="1"/>
    <col min="7686" max="7686" width="9" customWidth="1"/>
    <col min="7687" max="7687" width="13.88671875" customWidth="1"/>
    <col min="7688" max="7688" width="1.6640625" customWidth="1"/>
    <col min="7689" max="7689" width="7.6640625" customWidth="1"/>
    <col min="7690" max="7690" width="11.5546875" customWidth="1"/>
    <col min="7692" max="7692" width="10.5546875" customWidth="1"/>
    <col min="7693" max="7693" width="1.6640625" customWidth="1"/>
    <col min="7694" max="7694" width="11.109375" customWidth="1"/>
    <col min="7695" max="7695" width="8.6640625" customWidth="1"/>
    <col min="7937" max="7937" width="16.88671875" customWidth="1"/>
    <col min="7938" max="7939" width="8" bestFit="1" customWidth="1"/>
    <col min="7940" max="7940" width="13.109375" customWidth="1"/>
    <col min="7941" max="7941" width="1.6640625" customWidth="1"/>
    <col min="7942" max="7942" width="9" customWidth="1"/>
    <col min="7943" max="7943" width="13.88671875" customWidth="1"/>
    <col min="7944" max="7944" width="1.6640625" customWidth="1"/>
    <col min="7945" max="7945" width="7.6640625" customWidth="1"/>
    <col min="7946" max="7946" width="11.5546875" customWidth="1"/>
    <col min="7948" max="7948" width="10.5546875" customWidth="1"/>
    <col min="7949" max="7949" width="1.6640625" customWidth="1"/>
    <col min="7950" max="7950" width="11.109375" customWidth="1"/>
    <col min="7951" max="7951" width="8.6640625" customWidth="1"/>
    <col min="8193" max="8193" width="16.88671875" customWidth="1"/>
    <col min="8194" max="8195" width="8" bestFit="1" customWidth="1"/>
    <col min="8196" max="8196" width="13.109375" customWidth="1"/>
    <col min="8197" max="8197" width="1.6640625" customWidth="1"/>
    <col min="8198" max="8198" width="9" customWidth="1"/>
    <col min="8199" max="8199" width="13.88671875" customWidth="1"/>
    <col min="8200" max="8200" width="1.6640625" customWidth="1"/>
    <col min="8201" max="8201" width="7.6640625" customWidth="1"/>
    <col min="8202" max="8202" width="11.5546875" customWidth="1"/>
    <col min="8204" max="8204" width="10.5546875" customWidth="1"/>
    <col min="8205" max="8205" width="1.6640625" customWidth="1"/>
    <col min="8206" max="8206" width="11.109375" customWidth="1"/>
    <col min="8207" max="8207" width="8.6640625" customWidth="1"/>
    <col min="8449" max="8449" width="16.88671875" customWidth="1"/>
    <col min="8450" max="8451" width="8" bestFit="1" customWidth="1"/>
    <col min="8452" max="8452" width="13.109375" customWidth="1"/>
    <col min="8453" max="8453" width="1.6640625" customWidth="1"/>
    <col min="8454" max="8454" width="9" customWidth="1"/>
    <col min="8455" max="8455" width="13.88671875" customWidth="1"/>
    <col min="8456" max="8456" width="1.6640625" customWidth="1"/>
    <col min="8457" max="8457" width="7.6640625" customWidth="1"/>
    <col min="8458" max="8458" width="11.5546875" customWidth="1"/>
    <col min="8460" max="8460" width="10.5546875" customWidth="1"/>
    <col min="8461" max="8461" width="1.6640625" customWidth="1"/>
    <col min="8462" max="8462" width="11.109375" customWidth="1"/>
    <col min="8463" max="8463" width="8.6640625" customWidth="1"/>
    <col min="8705" max="8705" width="16.88671875" customWidth="1"/>
    <col min="8706" max="8707" width="8" bestFit="1" customWidth="1"/>
    <col min="8708" max="8708" width="13.109375" customWidth="1"/>
    <col min="8709" max="8709" width="1.6640625" customWidth="1"/>
    <col min="8710" max="8710" width="9" customWidth="1"/>
    <col min="8711" max="8711" width="13.88671875" customWidth="1"/>
    <col min="8712" max="8712" width="1.6640625" customWidth="1"/>
    <col min="8713" max="8713" width="7.6640625" customWidth="1"/>
    <col min="8714" max="8714" width="11.5546875" customWidth="1"/>
    <col min="8716" max="8716" width="10.5546875" customWidth="1"/>
    <col min="8717" max="8717" width="1.6640625" customWidth="1"/>
    <col min="8718" max="8718" width="11.109375" customWidth="1"/>
    <col min="8719" max="8719" width="8.6640625" customWidth="1"/>
    <col min="8961" max="8961" width="16.88671875" customWidth="1"/>
    <col min="8962" max="8963" width="8" bestFit="1" customWidth="1"/>
    <col min="8964" max="8964" width="13.109375" customWidth="1"/>
    <col min="8965" max="8965" width="1.6640625" customWidth="1"/>
    <col min="8966" max="8966" width="9" customWidth="1"/>
    <col min="8967" max="8967" width="13.88671875" customWidth="1"/>
    <col min="8968" max="8968" width="1.6640625" customWidth="1"/>
    <col min="8969" max="8969" width="7.6640625" customWidth="1"/>
    <col min="8970" max="8970" width="11.5546875" customWidth="1"/>
    <col min="8972" max="8972" width="10.5546875" customWidth="1"/>
    <col min="8973" max="8973" width="1.6640625" customWidth="1"/>
    <col min="8974" max="8974" width="11.109375" customWidth="1"/>
    <col min="8975" max="8975" width="8.6640625" customWidth="1"/>
    <col min="9217" max="9217" width="16.88671875" customWidth="1"/>
    <col min="9218" max="9219" width="8" bestFit="1" customWidth="1"/>
    <col min="9220" max="9220" width="13.109375" customWidth="1"/>
    <col min="9221" max="9221" width="1.6640625" customWidth="1"/>
    <col min="9222" max="9222" width="9" customWidth="1"/>
    <col min="9223" max="9223" width="13.88671875" customWidth="1"/>
    <col min="9224" max="9224" width="1.6640625" customWidth="1"/>
    <col min="9225" max="9225" width="7.6640625" customWidth="1"/>
    <col min="9226" max="9226" width="11.5546875" customWidth="1"/>
    <col min="9228" max="9228" width="10.5546875" customWidth="1"/>
    <col min="9229" max="9229" width="1.6640625" customWidth="1"/>
    <col min="9230" max="9230" width="11.109375" customWidth="1"/>
    <col min="9231" max="9231" width="8.6640625" customWidth="1"/>
    <col min="9473" max="9473" width="16.88671875" customWidth="1"/>
    <col min="9474" max="9475" width="8" bestFit="1" customWidth="1"/>
    <col min="9476" max="9476" width="13.109375" customWidth="1"/>
    <col min="9477" max="9477" width="1.6640625" customWidth="1"/>
    <col min="9478" max="9478" width="9" customWidth="1"/>
    <col min="9479" max="9479" width="13.88671875" customWidth="1"/>
    <col min="9480" max="9480" width="1.6640625" customWidth="1"/>
    <col min="9481" max="9481" width="7.6640625" customWidth="1"/>
    <col min="9482" max="9482" width="11.5546875" customWidth="1"/>
    <col min="9484" max="9484" width="10.5546875" customWidth="1"/>
    <col min="9485" max="9485" width="1.6640625" customWidth="1"/>
    <col min="9486" max="9486" width="11.109375" customWidth="1"/>
    <col min="9487" max="9487" width="8.6640625" customWidth="1"/>
    <col min="9729" max="9729" width="16.88671875" customWidth="1"/>
    <col min="9730" max="9731" width="8" bestFit="1" customWidth="1"/>
    <col min="9732" max="9732" width="13.109375" customWidth="1"/>
    <col min="9733" max="9733" width="1.6640625" customWidth="1"/>
    <col min="9734" max="9734" width="9" customWidth="1"/>
    <col min="9735" max="9735" width="13.88671875" customWidth="1"/>
    <col min="9736" max="9736" width="1.6640625" customWidth="1"/>
    <col min="9737" max="9737" width="7.6640625" customWidth="1"/>
    <col min="9738" max="9738" width="11.5546875" customWidth="1"/>
    <col min="9740" max="9740" width="10.5546875" customWidth="1"/>
    <col min="9741" max="9741" width="1.6640625" customWidth="1"/>
    <col min="9742" max="9742" width="11.109375" customWidth="1"/>
    <col min="9743" max="9743" width="8.6640625" customWidth="1"/>
    <col min="9985" max="9985" width="16.88671875" customWidth="1"/>
    <col min="9986" max="9987" width="8" bestFit="1" customWidth="1"/>
    <col min="9988" max="9988" width="13.109375" customWidth="1"/>
    <col min="9989" max="9989" width="1.6640625" customWidth="1"/>
    <col min="9990" max="9990" width="9" customWidth="1"/>
    <col min="9991" max="9991" width="13.88671875" customWidth="1"/>
    <col min="9992" max="9992" width="1.6640625" customWidth="1"/>
    <col min="9993" max="9993" width="7.6640625" customWidth="1"/>
    <col min="9994" max="9994" width="11.5546875" customWidth="1"/>
    <col min="9996" max="9996" width="10.5546875" customWidth="1"/>
    <col min="9997" max="9997" width="1.6640625" customWidth="1"/>
    <col min="9998" max="9998" width="11.109375" customWidth="1"/>
    <col min="9999" max="9999" width="8.6640625" customWidth="1"/>
    <col min="10241" max="10241" width="16.88671875" customWidth="1"/>
    <col min="10242" max="10243" width="8" bestFit="1" customWidth="1"/>
    <col min="10244" max="10244" width="13.109375" customWidth="1"/>
    <col min="10245" max="10245" width="1.6640625" customWidth="1"/>
    <col min="10246" max="10246" width="9" customWidth="1"/>
    <col min="10247" max="10247" width="13.88671875" customWidth="1"/>
    <col min="10248" max="10248" width="1.6640625" customWidth="1"/>
    <col min="10249" max="10249" width="7.6640625" customWidth="1"/>
    <col min="10250" max="10250" width="11.5546875" customWidth="1"/>
    <col min="10252" max="10252" width="10.5546875" customWidth="1"/>
    <col min="10253" max="10253" width="1.6640625" customWidth="1"/>
    <col min="10254" max="10254" width="11.109375" customWidth="1"/>
    <col min="10255" max="10255" width="8.6640625" customWidth="1"/>
    <col min="10497" max="10497" width="16.88671875" customWidth="1"/>
    <col min="10498" max="10499" width="8" bestFit="1" customWidth="1"/>
    <col min="10500" max="10500" width="13.109375" customWidth="1"/>
    <col min="10501" max="10501" width="1.6640625" customWidth="1"/>
    <col min="10502" max="10502" width="9" customWidth="1"/>
    <col min="10503" max="10503" width="13.88671875" customWidth="1"/>
    <col min="10504" max="10504" width="1.6640625" customWidth="1"/>
    <col min="10505" max="10505" width="7.6640625" customWidth="1"/>
    <col min="10506" max="10506" width="11.5546875" customWidth="1"/>
    <col min="10508" max="10508" width="10.5546875" customWidth="1"/>
    <col min="10509" max="10509" width="1.6640625" customWidth="1"/>
    <col min="10510" max="10510" width="11.109375" customWidth="1"/>
    <col min="10511" max="10511" width="8.6640625" customWidth="1"/>
    <col min="10753" max="10753" width="16.88671875" customWidth="1"/>
    <col min="10754" max="10755" width="8" bestFit="1" customWidth="1"/>
    <col min="10756" max="10756" width="13.109375" customWidth="1"/>
    <col min="10757" max="10757" width="1.6640625" customWidth="1"/>
    <col min="10758" max="10758" width="9" customWidth="1"/>
    <col min="10759" max="10759" width="13.88671875" customWidth="1"/>
    <col min="10760" max="10760" width="1.6640625" customWidth="1"/>
    <col min="10761" max="10761" width="7.6640625" customWidth="1"/>
    <col min="10762" max="10762" width="11.5546875" customWidth="1"/>
    <col min="10764" max="10764" width="10.5546875" customWidth="1"/>
    <col min="10765" max="10765" width="1.6640625" customWidth="1"/>
    <col min="10766" max="10766" width="11.109375" customWidth="1"/>
    <col min="10767" max="10767" width="8.6640625" customWidth="1"/>
    <col min="11009" max="11009" width="16.88671875" customWidth="1"/>
    <col min="11010" max="11011" width="8" bestFit="1" customWidth="1"/>
    <col min="11012" max="11012" width="13.109375" customWidth="1"/>
    <col min="11013" max="11013" width="1.6640625" customWidth="1"/>
    <col min="11014" max="11014" width="9" customWidth="1"/>
    <col min="11015" max="11015" width="13.88671875" customWidth="1"/>
    <col min="11016" max="11016" width="1.6640625" customWidth="1"/>
    <col min="11017" max="11017" width="7.6640625" customWidth="1"/>
    <col min="11018" max="11018" width="11.5546875" customWidth="1"/>
    <col min="11020" max="11020" width="10.5546875" customWidth="1"/>
    <col min="11021" max="11021" width="1.6640625" customWidth="1"/>
    <col min="11022" max="11022" width="11.109375" customWidth="1"/>
    <col min="11023" max="11023" width="8.6640625" customWidth="1"/>
    <col min="11265" max="11265" width="16.88671875" customWidth="1"/>
    <col min="11266" max="11267" width="8" bestFit="1" customWidth="1"/>
    <col min="11268" max="11268" width="13.109375" customWidth="1"/>
    <col min="11269" max="11269" width="1.6640625" customWidth="1"/>
    <col min="11270" max="11270" width="9" customWidth="1"/>
    <col min="11271" max="11271" width="13.88671875" customWidth="1"/>
    <col min="11272" max="11272" width="1.6640625" customWidth="1"/>
    <col min="11273" max="11273" width="7.6640625" customWidth="1"/>
    <col min="11274" max="11274" width="11.5546875" customWidth="1"/>
    <col min="11276" max="11276" width="10.5546875" customWidth="1"/>
    <col min="11277" max="11277" width="1.6640625" customWidth="1"/>
    <col min="11278" max="11278" width="11.109375" customWidth="1"/>
    <col min="11279" max="11279" width="8.6640625" customWidth="1"/>
    <col min="11521" max="11521" width="16.88671875" customWidth="1"/>
    <col min="11522" max="11523" width="8" bestFit="1" customWidth="1"/>
    <col min="11524" max="11524" width="13.109375" customWidth="1"/>
    <col min="11525" max="11525" width="1.6640625" customWidth="1"/>
    <col min="11526" max="11526" width="9" customWidth="1"/>
    <col min="11527" max="11527" width="13.88671875" customWidth="1"/>
    <col min="11528" max="11528" width="1.6640625" customWidth="1"/>
    <col min="11529" max="11529" width="7.6640625" customWidth="1"/>
    <col min="11530" max="11530" width="11.5546875" customWidth="1"/>
    <col min="11532" max="11532" width="10.5546875" customWidth="1"/>
    <col min="11533" max="11533" width="1.6640625" customWidth="1"/>
    <col min="11534" max="11534" width="11.109375" customWidth="1"/>
    <col min="11535" max="11535" width="8.6640625" customWidth="1"/>
    <col min="11777" max="11777" width="16.88671875" customWidth="1"/>
    <col min="11778" max="11779" width="8" bestFit="1" customWidth="1"/>
    <col min="11780" max="11780" width="13.109375" customWidth="1"/>
    <col min="11781" max="11781" width="1.6640625" customWidth="1"/>
    <col min="11782" max="11782" width="9" customWidth="1"/>
    <col min="11783" max="11783" width="13.88671875" customWidth="1"/>
    <col min="11784" max="11784" width="1.6640625" customWidth="1"/>
    <col min="11785" max="11785" width="7.6640625" customWidth="1"/>
    <col min="11786" max="11786" width="11.5546875" customWidth="1"/>
    <col min="11788" max="11788" width="10.5546875" customWidth="1"/>
    <col min="11789" max="11789" width="1.6640625" customWidth="1"/>
    <col min="11790" max="11790" width="11.109375" customWidth="1"/>
    <col min="11791" max="11791" width="8.6640625" customWidth="1"/>
    <col min="12033" max="12033" width="16.88671875" customWidth="1"/>
    <col min="12034" max="12035" width="8" bestFit="1" customWidth="1"/>
    <col min="12036" max="12036" width="13.109375" customWidth="1"/>
    <col min="12037" max="12037" width="1.6640625" customWidth="1"/>
    <col min="12038" max="12038" width="9" customWidth="1"/>
    <col min="12039" max="12039" width="13.88671875" customWidth="1"/>
    <col min="12040" max="12040" width="1.6640625" customWidth="1"/>
    <col min="12041" max="12041" width="7.6640625" customWidth="1"/>
    <col min="12042" max="12042" width="11.5546875" customWidth="1"/>
    <col min="12044" max="12044" width="10.5546875" customWidth="1"/>
    <col min="12045" max="12045" width="1.6640625" customWidth="1"/>
    <col min="12046" max="12046" width="11.109375" customWidth="1"/>
    <col min="12047" max="12047" width="8.6640625" customWidth="1"/>
    <col min="12289" max="12289" width="16.88671875" customWidth="1"/>
    <col min="12290" max="12291" width="8" bestFit="1" customWidth="1"/>
    <col min="12292" max="12292" width="13.109375" customWidth="1"/>
    <col min="12293" max="12293" width="1.6640625" customWidth="1"/>
    <col min="12294" max="12294" width="9" customWidth="1"/>
    <col min="12295" max="12295" width="13.88671875" customWidth="1"/>
    <col min="12296" max="12296" width="1.6640625" customWidth="1"/>
    <col min="12297" max="12297" width="7.6640625" customWidth="1"/>
    <col min="12298" max="12298" width="11.5546875" customWidth="1"/>
    <col min="12300" max="12300" width="10.5546875" customWidth="1"/>
    <col min="12301" max="12301" width="1.6640625" customWidth="1"/>
    <col min="12302" max="12302" width="11.109375" customWidth="1"/>
    <col min="12303" max="12303" width="8.6640625" customWidth="1"/>
    <col min="12545" max="12545" width="16.88671875" customWidth="1"/>
    <col min="12546" max="12547" width="8" bestFit="1" customWidth="1"/>
    <col min="12548" max="12548" width="13.109375" customWidth="1"/>
    <col min="12549" max="12549" width="1.6640625" customWidth="1"/>
    <col min="12550" max="12550" width="9" customWidth="1"/>
    <col min="12551" max="12551" width="13.88671875" customWidth="1"/>
    <col min="12552" max="12552" width="1.6640625" customWidth="1"/>
    <col min="12553" max="12553" width="7.6640625" customWidth="1"/>
    <col min="12554" max="12554" width="11.5546875" customWidth="1"/>
    <col min="12556" max="12556" width="10.5546875" customWidth="1"/>
    <col min="12557" max="12557" width="1.6640625" customWidth="1"/>
    <col min="12558" max="12558" width="11.109375" customWidth="1"/>
    <col min="12559" max="12559" width="8.6640625" customWidth="1"/>
    <col min="12801" max="12801" width="16.88671875" customWidth="1"/>
    <col min="12802" max="12803" width="8" bestFit="1" customWidth="1"/>
    <col min="12804" max="12804" width="13.109375" customWidth="1"/>
    <col min="12805" max="12805" width="1.6640625" customWidth="1"/>
    <col min="12806" max="12806" width="9" customWidth="1"/>
    <col min="12807" max="12807" width="13.88671875" customWidth="1"/>
    <col min="12808" max="12808" width="1.6640625" customWidth="1"/>
    <col min="12809" max="12809" width="7.6640625" customWidth="1"/>
    <col min="12810" max="12810" width="11.5546875" customWidth="1"/>
    <col min="12812" max="12812" width="10.5546875" customWidth="1"/>
    <col min="12813" max="12813" width="1.6640625" customWidth="1"/>
    <col min="12814" max="12814" width="11.109375" customWidth="1"/>
    <col min="12815" max="12815" width="8.6640625" customWidth="1"/>
    <col min="13057" max="13057" width="16.88671875" customWidth="1"/>
    <col min="13058" max="13059" width="8" bestFit="1" customWidth="1"/>
    <col min="13060" max="13060" width="13.109375" customWidth="1"/>
    <col min="13061" max="13061" width="1.6640625" customWidth="1"/>
    <col min="13062" max="13062" width="9" customWidth="1"/>
    <col min="13063" max="13063" width="13.88671875" customWidth="1"/>
    <col min="13064" max="13064" width="1.6640625" customWidth="1"/>
    <col min="13065" max="13065" width="7.6640625" customWidth="1"/>
    <col min="13066" max="13066" width="11.5546875" customWidth="1"/>
    <col min="13068" max="13068" width="10.5546875" customWidth="1"/>
    <col min="13069" max="13069" width="1.6640625" customWidth="1"/>
    <col min="13070" max="13070" width="11.109375" customWidth="1"/>
    <col min="13071" max="13071" width="8.6640625" customWidth="1"/>
    <col min="13313" max="13313" width="16.88671875" customWidth="1"/>
    <col min="13314" max="13315" width="8" bestFit="1" customWidth="1"/>
    <col min="13316" max="13316" width="13.109375" customWidth="1"/>
    <col min="13317" max="13317" width="1.6640625" customWidth="1"/>
    <col min="13318" max="13318" width="9" customWidth="1"/>
    <col min="13319" max="13319" width="13.88671875" customWidth="1"/>
    <col min="13320" max="13320" width="1.6640625" customWidth="1"/>
    <col min="13321" max="13321" width="7.6640625" customWidth="1"/>
    <col min="13322" max="13322" width="11.5546875" customWidth="1"/>
    <col min="13324" max="13324" width="10.5546875" customWidth="1"/>
    <col min="13325" max="13325" width="1.6640625" customWidth="1"/>
    <col min="13326" max="13326" width="11.109375" customWidth="1"/>
    <col min="13327" max="13327" width="8.6640625" customWidth="1"/>
    <col min="13569" max="13569" width="16.88671875" customWidth="1"/>
    <col min="13570" max="13571" width="8" bestFit="1" customWidth="1"/>
    <col min="13572" max="13572" width="13.109375" customWidth="1"/>
    <col min="13573" max="13573" width="1.6640625" customWidth="1"/>
    <col min="13574" max="13574" width="9" customWidth="1"/>
    <col min="13575" max="13575" width="13.88671875" customWidth="1"/>
    <col min="13576" max="13576" width="1.6640625" customWidth="1"/>
    <col min="13577" max="13577" width="7.6640625" customWidth="1"/>
    <col min="13578" max="13578" width="11.5546875" customWidth="1"/>
    <col min="13580" max="13580" width="10.5546875" customWidth="1"/>
    <col min="13581" max="13581" width="1.6640625" customWidth="1"/>
    <col min="13582" max="13582" width="11.109375" customWidth="1"/>
    <col min="13583" max="13583" width="8.6640625" customWidth="1"/>
    <col min="13825" max="13825" width="16.88671875" customWidth="1"/>
    <col min="13826" max="13827" width="8" bestFit="1" customWidth="1"/>
    <col min="13828" max="13828" width="13.109375" customWidth="1"/>
    <col min="13829" max="13829" width="1.6640625" customWidth="1"/>
    <col min="13830" max="13830" width="9" customWidth="1"/>
    <col min="13831" max="13831" width="13.88671875" customWidth="1"/>
    <col min="13832" max="13832" width="1.6640625" customWidth="1"/>
    <col min="13833" max="13833" width="7.6640625" customWidth="1"/>
    <col min="13834" max="13834" width="11.5546875" customWidth="1"/>
    <col min="13836" max="13836" width="10.5546875" customWidth="1"/>
    <col min="13837" max="13837" width="1.6640625" customWidth="1"/>
    <col min="13838" max="13838" width="11.109375" customWidth="1"/>
    <col min="13839" max="13839" width="8.6640625" customWidth="1"/>
    <col min="14081" max="14081" width="16.88671875" customWidth="1"/>
    <col min="14082" max="14083" width="8" bestFit="1" customWidth="1"/>
    <col min="14084" max="14084" width="13.109375" customWidth="1"/>
    <col min="14085" max="14085" width="1.6640625" customWidth="1"/>
    <col min="14086" max="14086" width="9" customWidth="1"/>
    <col min="14087" max="14087" width="13.88671875" customWidth="1"/>
    <col min="14088" max="14088" width="1.6640625" customWidth="1"/>
    <col min="14089" max="14089" width="7.6640625" customWidth="1"/>
    <col min="14090" max="14090" width="11.5546875" customWidth="1"/>
    <col min="14092" max="14092" width="10.5546875" customWidth="1"/>
    <col min="14093" max="14093" width="1.6640625" customWidth="1"/>
    <col min="14094" max="14094" width="11.109375" customWidth="1"/>
    <col min="14095" max="14095" width="8.6640625" customWidth="1"/>
    <col min="14337" max="14337" width="16.88671875" customWidth="1"/>
    <col min="14338" max="14339" width="8" bestFit="1" customWidth="1"/>
    <col min="14340" max="14340" width="13.109375" customWidth="1"/>
    <col min="14341" max="14341" width="1.6640625" customWidth="1"/>
    <col min="14342" max="14342" width="9" customWidth="1"/>
    <col min="14343" max="14343" width="13.88671875" customWidth="1"/>
    <col min="14344" max="14344" width="1.6640625" customWidth="1"/>
    <col min="14345" max="14345" width="7.6640625" customWidth="1"/>
    <col min="14346" max="14346" width="11.5546875" customWidth="1"/>
    <col min="14348" max="14348" width="10.5546875" customWidth="1"/>
    <col min="14349" max="14349" width="1.6640625" customWidth="1"/>
    <col min="14350" max="14350" width="11.109375" customWidth="1"/>
    <col min="14351" max="14351" width="8.6640625" customWidth="1"/>
    <col min="14593" max="14593" width="16.88671875" customWidth="1"/>
    <col min="14594" max="14595" width="8" bestFit="1" customWidth="1"/>
    <col min="14596" max="14596" width="13.109375" customWidth="1"/>
    <col min="14597" max="14597" width="1.6640625" customWidth="1"/>
    <col min="14598" max="14598" width="9" customWidth="1"/>
    <col min="14599" max="14599" width="13.88671875" customWidth="1"/>
    <col min="14600" max="14600" width="1.6640625" customWidth="1"/>
    <col min="14601" max="14601" width="7.6640625" customWidth="1"/>
    <col min="14602" max="14602" width="11.5546875" customWidth="1"/>
    <col min="14604" max="14604" width="10.5546875" customWidth="1"/>
    <col min="14605" max="14605" width="1.6640625" customWidth="1"/>
    <col min="14606" max="14606" width="11.109375" customWidth="1"/>
    <col min="14607" max="14607" width="8.6640625" customWidth="1"/>
    <col min="14849" max="14849" width="16.88671875" customWidth="1"/>
    <col min="14850" max="14851" width="8" bestFit="1" customWidth="1"/>
    <col min="14852" max="14852" width="13.109375" customWidth="1"/>
    <col min="14853" max="14853" width="1.6640625" customWidth="1"/>
    <col min="14854" max="14854" width="9" customWidth="1"/>
    <col min="14855" max="14855" width="13.88671875" customWidth="1"/>
    <col min="14856" max="14856" width="1.6640625" customWidth="1"/>
    <col min="14857" max="14857" width="7.6640625" customWidth="1"/>
    <col min="14858" max="14858" width="11.5546875" customWidth="1"/>
    <col min="14860" max="14860" width="10.5546875" customWidth="1"/>
    <col min="14861" max="14861" width="1.6640625" customWidth="1"/>
    <col min="14862" max="14862" width="11.109375" customWidth="1"/>
    <col min="14863" max="14863" width="8.6640625" customWidth="1"/>
    <col min="15105" max="15105" width="16.88671875" customWidth="1"/>
    <col min="15106" max="15107" width="8" bestFit="1" customWidth="1"/>
    <col min="15108" max="15108" width="13.109375" customWidth="1"/>
    <col min="15109" max="15109" width="1.6640625" customWidth="1"/>
    <col min="15110" max="15110" width="9" customWidth="1"/>
    <col min="15111" max="15111" width="13.88671875" customWidth="1"/>
    <col min="15112" max="15112" width="1.6640625" customWidth="1"/>
    <col min="15113" max="15113" width="7.6640625" customWidth="1"/>
    <col min="15114" max="15114" width="11.5546875" customWidth="1"/>
    <col min="15116" max="15116" width="10.5546875" customWidth="1"/>
    <col min="15117" max="15117" width="1.6640625" customWidth="1"/>
    <col min="15118" max="15118" width="11.109375" customWidth="1"/>
    <col min="15119" max="15119" width="8.6640625" customWidth="1"/>
    <col min="15361" max="15361" width="16.88671875" customWidth="1"/>
    <col min="15362" max="15363" width="8" bestFit="1" customWidth="1"/>
    <col min="15364" max="15364" width="13.109375" customWidth="1"/>
    <col min="15365" max="15365" width="1.6640625" customWidth="1"/>
    <col min="15366" max="15366" width="9" customWidth="1"/>
    <col min="15367" max="15367" width="13.88671875" customWidth="1"/>
    <col min="15368" max="15368" width="1.6640625" customWidth="1"/>
    <col min="15369" max="15369" width="7.6640625" customWidth="1"/>
    <col min="15370" max="15370" width="11.5546875" customWidth="1"/>
    <col min="15372" max="15372" width="10.5546875" customWidth="1"/>
    <col min="15373" max="15373" width="1.6640625" customWidth="1"/>
    <col min="15374" max="15374" width="11.109375" customWidth="1"/>
    <col min="15375" max="15375" width="8.6640625" customWidth="1"/>
    <col min="15617" max="15617" width="16.88671875" customWidth="1"/>
    <col min="15618" max="15619" width="8" bestFit="1" customWidth="1"/>
    <col min="15620" max="15620" width="13.109375" customWidth="1"/>
    <col min="15621" max="15621" width="1.6640625" customWidth="1"/>
    <col min="15622" max="15622" width="9" customWidth="1"/>
    <col min="15623" max="15623" width="13.88671875" customWidth="1"/>
    <col min="15624" max="15624" width="1.6640625" customWidth="1"/>
    <col min="15625" max="15625" width="7.6640625" customWidth="1"/>
    <col min="15626" max="15626" width="11.5546875" customWidth="1"/>
    <col min="15628" max="15628" width="10.5546875" customWidth="1"/>
    <col min="15629" max="15629" width="1.6640625" customWidth="1"/>
    <col min="15630" max="15630" width="11.109375" customWidth="1"/>
    <col min="15631" max="15631" width="8.6640625" customWidth="1"/>
    <col min="15873" max="15873" width="16.88671875" customWidth="1"/>
    <col min="15874" max="15875" width="8" bestFit="1" customWidth="1"/>
    <col min="15876" max="15876" width="13.109375" customWidth="1"/>
    <col min="15877" max="15877" width="1.6640625" customWidth="1"/>
    <col min="15878" max="15878" width="9" customWidth="1"/>
    <col min="15879" max="15879" width="13.88671875" customWidth="1"/>
    <col min="15880" max="15880" width="1.6640625" customWidth="1"/>
    <col min="15881" max="15881" width="7.6640625" customWidth="1"/>
    <col min="15882" max="15882" width="11.5546875" customWidth="1"/>
    <col min="15884" max="15884" width="10.5546875" customWidth="1"/>
    <col min="15885" max="15885" width="1.6640625" customWidth="1"/>
    <col min="15886" max="15886" width="11.109375" customWidth="1"/>
    <col min="15887" max="15887" width="8.6640625" customWidth="1"/>
    <col min="16129" max="16129" width="16.88671875" customWidth="1"/>
    <col min="16130" max="16131" width="8" bestFit="1" customWidth="1"/>
    <col min="16132" max="16132" width="13.109375" customWidth="1"/>
    <col min="16133" max="16133" width="1.6640625" customWidth="1"/>
    <col min="16134" max="16134" width="9" customWidth="1"/>
    <col min="16135" max="16135" width="13.88671875" customWidth="1"/>
    <col min="16136" max="16136" width="1.6640625" customWidth="1"/>
    <col min="16137" max="16137" width="7.6640625" customWidth="1"/>
    <col min="16138" max="16138" width="11.5546875" customWidth="1"/>
    <col min="16140" max="16140" width="10.5546875" customWidth="1"/>
    <col min="16141" max="16141" width="1.6640625" customWidth="1"/>
    <col min="16142" max="16142" width="11.109375" customWidth="1"/>
    <col min="16143" max="16143" width="8.6640625" customWidth="1"/>
  </cols>
  <sheetData>
    <row r="1" spans="1:17" x14ac:dyDescent="0.3">
      <c r="A1" s="185" t="s">
        <v>68</v>
      </c>
      <c r="B1" s="18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139" t="s">
        <v>1</v>
      </c>
      <c r="B5" s="187" t="s">
        <v>53</v>
      </c>
      <c r="C5" s="187" t="s">
        <v>53</v>
      </c>
      <c r="D5" s="6" t="s">
        <v>2</v>
      </c>
      <c r="E5" s="7"/>
      <c r="F5" s="141" t="s">
        <v>3</v>
      </c>
      <c r="G5" s="142"/>
      <c r="H5" s="5"/>
      <c r="I5" s="8"/>
      <c r="J5" s="9" t="s">
        <v>4</v>
      </c>
      <c r="K5" s="143" t="s">
        <v>3</v>
      </c>
      <c r="L5" s="144"/>
      <c r="M5" s="5"/>
      <c r="N5" s="10" t="s">
        <v>5</v>
      </c>
      <c r="O5" s="11" t="s">
        <v>6</v>
      </c>
      <c r="P5" s="2"/>
      <c r="Q5" s="2"/>
    </row>
    <row r="6" spans="1:17" x14ac:dyDescent="0.3">
      <c r="A6" s="140"/>
      <c r="B6" s="190" t="s">
        <v>54</v>
      </c>
      <c r="C6" s="190" t="s">
        <v>55</v>
      </c>
      <c r="D6" s="12" t="s">
        <v>8</v>
      </c>
      <c r="E6" s="7"/>
      <c r="F6" s="145" t="s">
        <v>9</v>
      </c>
      <c r="G6" s="146"/>
      <c r="H6" s="5"/>
      <c r="I6" s="13" t="s">
        <v>10</v>
      </c>
      <c r="J6" s="13" t="s">
        <v>11</v>
      </c>
      <c r="K6" s="147" t="s">
        <v>12</v>
      </c>
      <c r="L6" s="148"/>
      <c r="M6" s="5"/>
      <c r="N6" s="14" t="s">
        <v>13</v>
      </c>
      <c r="O6" s="15" t="s">
        <v>14</v>
      </c>
      <c r="P6" s="2"/>
      <c r="Q6" s="2"/>
    </row>
    <row r="7" spans="1:17" x14ac:dyDescent="0.3">
      <c r="A7" s="16" t="s">
        <v>15</v>
      </c>
      <c r="B7" s="192">
        <v>5</v>
      </c>
      <c r="C7" s="63">
        <v>0.2</v>
      </c>
      <c r="D7" s="18">
        <f>3/B7</f>
        <v>0.6</v>
      </c>
      <c r="E7" s="19"/>
      <c r="F7" s="136">
        <v>3.67</v>
      </c>
      <c r="G7" s="137"/>
      <c r="H7" s="20"/>
      <c r="I7" s="18">
        <v>0.4</v>
      </c>
      <c r="J7" s="18">
        <v>1</v>
      </c>
      <c r="K7" s="127">
        <v>1.5</v>
      </c>
      <c r="L7" s="127"/>
      <c r="M7" s="20"/>
      <c r="N7" s="116">
        <v>0</v>
      </c>
      <c r="O7" s="21">
        <v>3</v>
      </c>
      <c r="P7" s="2"/>
      <c r="Q7" s="2"/>
    </row>
    <row r="8" spans="1:17" x14ac:dyDescent="0.3">
      <c r="A8" s="22" t="s">
        <v>16</v>
      </c>
      <c r="B8" s="192">
        <v>7</v>
      </c>
      <c r="C8" s="193">
        <v>0.29166666666666669</v>
      </c>
      <c r="D8" s="18">
        <f>3/B8</f>
        <v>0.42857142857142855</v>
      </c>
      <c r="E8" s="19"/>
      <c r="F8" s="134">
        <v>3.33</v>
      </c>
      <c r="G8" s="135"/>
      <c r="H8" s="20"/>
      <c r="I8" s="25">
        <v>0.56999999999999995</v>
      </c>
      <c r="J8" s="25">
        <v>1</v>
      </c>
      <c r="K8" s="130">
        <v>3.25</v>
      </c>
      <c r="L8" s="130"/>
      <c r="M8" s="20"/>
      <c r="N8" s="117">
        <v>0</v>
      </c>
      <c r="O8" s="26">
        <v>3.3</v>
      </c>
      <c r="P8" s="2"/>
      <c r="Q8" s="2"/>
    </row>
    <row r="9" spans="1:17" x14ac:dyDescent="0.3">
      <c r="A9" s="16" t="s">
        <v>17</v>
      </c>
      <c r="B9" s="192">
        <v>4</v>
      </c>
      <c r="C9" s="63">
        <v>0.26666666666666666</v>
      </c>
      <c r="D9" s="18">
        <f>1/B9</f>
        <v>0.25</v>
      </c>
      <c r="E9" s="19"/>
      <c r="F9" s="136">
        <v>3</v>
      </c>
      <c r="G9" s="137"/>
      <c r="H9" s="20"/>
      <c r="I9" s="27">
        <v>0.75</v>
      </c>
      <c r="J9" s="27">
        <v>0.67</v>
      </c>
      <c r="K9" s="138">
        <v>3.5</v>
      </c>
      <c r="L9" s="138"/>
      <c r="M9" s="20"/>
      <c r="N9" s="116">
        <v>0</v>
      </c>
      <c r="O9" s="21">
        <v>3.75</v>
      </c>
      <c r="P9" s="2"/>
      <c r="Q9" s="2"/>
    </row>
    <row r="10" spans="1:17" x14ac:dyDescent="0.3">
      <c r="A10" s="22" t="s">
        <v>18</v>
      </c>
      <c r="B10" s="192">
        <v>9</v>
      </c>
      <c r="C10" s="193">
        <v>0.34615384615384615</v>
      </c>
      <c r="D10" s="25">
        <f>4/B10</f>
        <v>0.44444444444444442</v>
      </c>
      <c r="E10" s="19"/>
      <c r="F10" s="134">
        <v>3.25</v>
      </c>
      <c r="G10" s="135"/>
      <c r="H10" s="20"/>
      <c r="I10" s="25">
        <v>0.22</v>
      </c>
      <c r="J10" s="25">
        <v>0</v>
      </c>
      <c r="K10" s="194" t="s">
        <v>20</v>
      </c>
      <c r="L10" s="130"/>
      <c r="M10" s="20"/>
      <c r="N10" s="117">
        <v>0.33</v>
      </c>
      <c r="O10" s="26">
        <v>3.6</v>
      </c>
      <c r="P10" s="2"/>
      <c r="Q10" s="2"/>
    </row>
    <row r="11" spans="1:17" x14ac:dyDescent="0.3">
      <c r="A11" s="16" t="s">
        <v>19</v>
      </c>
      <c r="B11" s="192">
        <v>2</v>
      </c>
      <c r="C11" s="63">
        <v>0.2</v>
      </c>
      <c r="D11" s="18">
        <v>0</v>
      </c>
      <c r="E11" s="19"/>
      <c r="F11" s="125" t="s">
        <v>20</v>
      </c>
      <c r="G11" s="126"/>
      <c r="H11" s="20"/>
      <c r="I11" s="18">
        <v>1</v>
      </c>
      <c r="J11" s="18">
        <v>1</v>
      </c>
      <c r="K11" s="127">
        <v>3.5</v>
      </c>
      <c r="L11" s="127"/>
      <c r="M11" s="20"/>
      <c r="N11" s="116">
        <v>0</v>
      </c>
      <c r="O11" s="21">
        <v>3</v>
      </c>
      <c r="P11" s="2"/>
      <c r="Q11" s="2"/>
    </row>
    <row r="12" spans="1:17" x14ac:dyDescent="0.3">
      <c r="A12" s="22" t="s">
        <v>57</v>
      </c>
      <c r="B12" s="192">
        <v>2</v>
      </c>
      <c r="C12" s="193">
        <v>0.5</v>
      </c>
      <c r="D12" s="25">
        <f>1/2</f>
        <v>0.5</v>
      </c>
      <c r="E12" s="19"/>
      <c r="F12" s="128">
        <v>4</v>
      </c>
      <c r="G12" s="129"/>
      <c r="H12" s="20"/>
      <c r="I12" s="25">
        <v>0.5</v>
      </c>
      <c r="J12" s="25">
        <v>1</v>
      </c>
      <c r="K12" s="130">
        <v>1</v>
      </c>
      <c r="L12" s="130"/>
      <c r="M12" s="20"/>
      <c r="N12" s="117">
        <v>0</v>
      </c>
      <c r="O12" s="26">
        <v>2</v>
      </c>
      <c r="P12" s="2"/>
      <c r="Q12" s="2"/>
    </row>
    <row r="13" spans="1:17" x14ac:dyDescent="0.3">
      <c r="A13" s="28" t="s">
        <v>21</v>
      </c>
      <c r="B13" s="192">
        <v>4</v>
      </c>
      <c r="C13" s="197">
        <v>0.33333333333333331</v>
      </c>
      <c r="D13" s="30">
        <f>3/B13</f>
        <v>0.75</v>
      </c>
      <c r="E13" s="19"/>
      <c r="F13" s="131">
        <v>3</v>
      </c>
      <c r="G13" s="132"/>
      <c r="H13" s="20"/>
      <c r="I13" s="30">
        <v>0.25</v>
      </c>
      <c r="J13" s="30">
        <v>1</v>
      </c>
      <c r="K13" s="133">
        <v>4</v>
      </c>
      <c r="L13" s="133"/>
      <c r="M13" s="20"/>
      <c r="N13" s="205">
        <v>0</v>
      </c>
      <c r="O13" s="31">
        <v>3.3</v>
      </c>
      <c r="P13" s="2"/>
      <c r="Q13" s="2"/>
    </row>
    <row r="14" spans="1:17" x14ac:dyDescent="0.3">
      <c r="A14" s="32" t="s">
        <v>22</v>
      </c>
      <c r="B14" s="33">
        <v>33</v>
      </c>
      <c r="C14" s="198">
        <v>0.30599999999999999</v>
      </c>
      <c r="D14" s="34">
        <v>0.45</v>
      </c>
      <c r="E14" s="33"/>
      <c r="F14" s="33"/>
      <c r="G14" s="33">
        <v>3.3</v>
      </c>
      <c r="H14" s="33"/>
      <c r="I14" s="34">
        <v>0.39400000000000002</v>
      </c>
      <c r="J14" s="34">
        <v>0.92</v>
      </c>
      <c r="K14" s="33"/>
      <c r="L14" s="35">
        <v>3</v>
      </c>
      <c r="M14" s="33"/>
      <c r="N14" s="34">
        <v>0.15</v>
      </c>
      <c r="O14" s="36">
        <v>3.3</v>
      </c>
      <c r="P14" s="2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"/>
      <c r="E16" s="2"/>
      <c r="F16" s="2"/>
      <c r="H16" s="2"/>
      <c r="K16" s="2"/>
      <c r="M16" s="2"/>
      <c r="N16" s="2"/>
      <c r="O16" s="2"/>
      <c r="P16" s="2"/>
      <c r="Q16" s="2"/>
    </row>
    <row r="17" spans="1:17" x14ac:dyDescent="0.3">
      <c r="A17" s="5" t="s">
        <v>58</v>
      </c>
      <c r="B17" s="5">
        <v>116</v>
      </c>
      <c r="C17" s="2"/>
      <c r="D17" s="2"/>
      <c r="E17" s="2"/>
      <c r="F17" s="2"/>
      <c r="G17" s="2"/>
      <c r="H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38" t="s">
        <v>67</v>
      </c>
      <c r="B18" s="5">
        <v>8</v>
      </c>
      <c r="C18" s="2"/>
      <c r="G18" s="2"/>
      <c r="H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" t="s">
        <v>60</v>
      </c>
      <c r="B19" s="5">
        <v>108</v>
      </c>
      <c r="C19" s="2"/>
      <c r="G19" s="2"/>
      <c r="H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" t="s">
        <v>61</v>
      </c>
      <c r="B20" s="5">
        <v>33</v>
      </c>
      <c r="C20" s="2"/>
      <c r="G20" s="2"/>
      <c r="H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5" t="s">
        <v>62</v>
      </c>
      <c r="B21" s="200">
        <v>0.30599999999999999</v>
      </c>
      <c r="C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"/>
      <c r="B22" s="5"/>
      <c r="C22" s="2"/>
      <c r="G22" s="2"/>
      <c r="H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5"/>
      <c r="B23" s="5"/>
      <c r="C23" s="2"/>
      <c r="G23" s="2"/>
      <c r="H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38" t="s">
        <v>25</v>
      </c>
      <c r="B24" s="2"/>
      <c r="C24" s="2"/>
      <c r="D24" s="2"/>
      <c r="E24" s="2"/>
      <c r="F24" s="2"/>
      <c r="G24" s="2"/>
      <c r="H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38" t="s">
        <v>26</v>
      </c>
      <c r="B25" s="5"/>
      <c r="C25" s="5">
        <v>4</v>
      </c>
      <c r="D25" s="2"/>
      <c r="E25" s="2"/>
      <c r="F25" s="2"/>
      <c r="G25" s="2"/>
      <c r="H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38" t="s">
        <v>27</v>
      </c>
      <c r="B26" s="5"/>
      <c r="C26" s="5">
        <v>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8" t="s">
        <v>28</v>
      </c>
      <c r="B27" s="5"/>
      <c r="C27" s="5">
        <v>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38" t="s">
        <v>29</v>
      </c>
      <c r="B28" s="5"/>
      <c r="C28" s="5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38" t="s">
        <v>63</v>
      </c>
      <c r="B29" s="5"/>
      <c r="C29" s="201" t="s">
        <v>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20">
    <mergeCell ref="F13:G13"/>
    <mergeCell ref="K13:L13"/>
    <mergeCell ref="F10:G10"/>
    <mergeCell ref="K10:L10"/>
    <mergeCell ref="F11:G11"/>
    <mergeCell ref="K11:L11"/>
    <mergeCell ref="F12:G12"/>
    <mergeCell ref="K12:L12"/>
    <mergeCell ref="F7:G7"/>
    <mergeCell ref="K7:L7"/>
    <mergeCell ref="F8:G8"/>
    <mergeCell ref="K8:L8"/>
    <mergeCell ref="F9:G9"/>
    <mergeCell ref="K9:L9"/>
    <mergeCell ref="A1:B1"/>
    <mergeCell ref="A5:A6"/>
    <mergeCell ref="F5:G5"/>
    <mergeCell ref="K5:L5"/>
    <mergeCell ref="F6:G6"/>
    <mergeCell ref="K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sqref="A1:XFD1048576"/>
    </sheetView>
  </sheetViews>
  <sheetFormatPr defaultRowHeight="14.4" x14ac:dyDescent="0.3"/>
  <cols>
    <col min="1" max="1" width="16.88671875" customWidth="1"/>
    <col min="2" max="2" width="8.6640625" customWidth="1"/>
    <col min="3" max="3" width="3.88671875" customWidth="1"/>
    <col min="4" max="4" width="13.109375" customWidth="1"/>
    <col min="5" max="5" width="1.6640625" customWidth="1"/>
    <col min="7" max="7" width="13.88671875" customWidth="1"/>
    <col min="8" max="8" width="1.6640625" customWidth="1"/>
    <col min="9" max="9" width="7.6640625" customWidth="1"/>
    <col min="10" max="10" width="11.5546875" customWidth="1"/>
    <col min="12" max="12" width="10.5546875" customWidth="1"/>
    <col min="13" max="13" width="1.6640625" customWidth="1"/>
    <col min="14" max="14" width="11.109375" customWidth="1"/>
    <col min="15" max="15" width="8.6640625" customWidth="1"/>
    <col min="257" max="257" width="16.88671875" customWidth="1"/>
    <col min="258" max="258" width="8.6640625" customWidth="1"/>
    <col min="259" max="259" width="3.88671875" customWidth="1"/>
    <col min="260" max="260" width="13.109375" customWidth="1"/>
    <col min="261" max="261" width="1.6640625" customWidth="1"/>
    <col min="263" max="263" width="13.88671875" customWidth="1"/>
    <col min="264" max="264" width="1.6640625" customWidth="1"/>
    <col min="265" max="265" width="7.6640625" customWidth="1"/>
    <col min="266" max="266" width="11.5546875" customWidth="1"/>
    <col min="268" max="268" width="10.5546875" customWidth="1"/>
    <col min="269" max="269" width="1.6640625" customWidth="1"/>
    <col min="270" max="270" width="11.109375" customWidth="1"/>
    <col min="271" max="271" width="8.6640625" customWidth="1"/>
    <col min="513" max="513" width="16.88671875" customWidth="1"/>
    <col min="514" max="514" width="8.6640625" customWidth="1"/>
    <col min="515" max="515" width="3.88671875" customWidth="1"/>
    <col min="516" max="516" width="13.109375" customWidth="1"/>
    <col min="517" max="517" width="1.6640625" customWidth="1"/>
    <col min="519" max="519" width="13.88671875" customWidth="1"/>
    <col min="520" max="520" width="1.6640625" customWidth="1"/>
    <col min="521" max="521" width="7.6640625" customWidth="1"/>
    <col min="522" max="522" width="11.5546875" customWidth="1"/>
    <col min="524" max="524" width="10.5546875" customWidth="1"/>
    <col min="525" max="525" width="1.6640625" customWidth="1"/>
    <col min="526" max="526" width="11.109375" customWidth="1"/>
    <col min="527" max="527" width="8.6640625" customWidth="1"/>
    <col min="769" max="769" width="16.88671875" customWidth="1"/>
    <col min="770" max="770" width="8.6640625" customWidth="1"/>
    <col min="771" max="771" width="3.88671875" customWidth="1"/>
    <col min="772" max="772" width="13.109375" customWidth="1"/>
    <col min="773" max="773" width="1.6640625" customWidth="1"/>
    <col min="775" max="775" width="13.88671875" customWidth="1"/>
    <col min="776" max="776" width="1.6640625" customWidth="1"/>
    <col min="777" max="777" width="7.6640625" customWidth="1"/>
    <col min="778" max="778" width="11.5546875" customWidth="1"/>
    <col min="780" max="780" width="10.5546875" customWidth="1"/>
    <col min="781" max="781" width="1.6640625" customWidth="1"/>
    <col min="782" max="782" width="11.109375" customWidth="1"/>
    <col min="783" max="783" width="8.6640625" customWidth="1"/>
    <col min="1025" max="1025" width="16.88671875" customWidth="1"/>
    <col min="1026" max="1026" width="8.6640625" customWidth="1"/>
    <col min="1027" max="1027" width="3.88671875" customWidth="1"/>
    <col min="1028" max="1028" width="13.109375" customWidth="1"/>
    <col min="1029" max="1029" width="1.6640625" customWidth="1"/>
    <col min="1031" max="1031" width="13.88671875" customWidth="1"/>
    <col min="1032" max="1032" width="1.6640625" customWidth="1"/>
    <col min="1033" max="1033" width="7.6640625" customWidth="1"/>
    <col min="1034" max="1034" width="11.5546875" customWidth="1"/>
    <col min="1036" max="1036" width="10.5546875" customWidth="1"/>
    <col min="1037" max="1037" width="1.6640625" customWidth="1"/>
    <col min="1038" max="1038" width="11.109375" customWidth="1"/>
    <col min="1039" max="1039" width="8.6640625" customWidth="1"/>
    <col min="1281" max="1281" width="16.88671875" customWidth="1"/>
    <col min="1282" max="1282" width="8.6640625" customWidth="1"/>
    <col min="1283" max="1283" width="3.88671875" customWidth="1"/>
    <col min="1284" max="1284" width="13.109375" customWidth="1"/>
    <col min="1285" max="1285" width="1.6640625" customWidth="1"/>
    <col min="1287" max="1287" width="13.88671875" customWidth="1"/>
    <col min="1288" max="1288" width="1.6640625" customWidth="1"/>
    <col min="1289" max="1289" width="7.6640625" customWidth="1"/>
    <col min="1290" max="1290" width="11.5546875" customWidth="1"/>
    <col min="1292" max="1292" width="10.5546875" customWidth="1"/>
    <col min="1293" max="1293" width="1.6640625" customWidth="1"/>
    <col min="1294" max="1294" width="11.109375" customWidth="1"/>
    <col min="1295" max="1295" width="8.6640625" customWidth="1"/>
    <col min="1537" max="1537" width="16.88671875" customWidth="1"/>
    <col min="1538" max="1538" width="8.6640625" customWidth="1"/>
    <col min="1539" max="1539" width="3.88671875" customWidth="1"/>
    <col min="1540" max="1540" width="13.109375" customWidth="1"/>
    <col min="1541" max="1541" width="1.6640625" customWidth="1"/>
    <col min="1543" max="1543" width="13.88671875" customWidth="1"/>
    <col min="1544" max="1544" width="1.6640625" customWidth="1"/>
    <col min="1545" max="1545" width="7.6640625" customWidth="1"/>
    <col min="1546" max="1546" width="11.5546875" customWidth="1"/>
    <col min="1548" max="1548" width="10.5546875" customWidth="1"/>
    <col min="1549" max="1549" width="1.6640625" customWidth="1"/>
    <col min="1550" max="1550" width="11.109375" customWidth="1"/>
    <col min="1551" max="1551" width="8.6640625" customWidth="1"/>
    <col min="1793" max="1793" width="16.88671875" customWidth="1"/>
    <col min="1794" max="1794" width="8.6640625" customWidth="1"/>
    <col min="1795" max="1795" width="3.88671875" customWidth="1"/>
    <col min="1796" max="1796" width="13.109375" customWidth="1"/>
    <col min="1797" max="1797" width="1.6640625" customWidth="1"/>
    <col min="1799" max="1799" width="13.88671875" customWidth="1"/>
    <col min="1800" max="1800" width="1.6640625" customWidth="1"/>
    <col min="1801" max="1801" width="7.6640625" customWidth="1"/>
    <col min="1802" max="1802" width="11.5546875" customWidth="1"/>
    <col min="1804" max="1804" width="10.5546875" customWidth="1"/>
    <col min="1805" max="1805" width="1.6640625" customWidth="1"/>
    <col min="1806" max="1806" width="11.109375" customWidth="1"/>
    <col min="1807" max="1807" width="8.6640625" customWidth="1"/>
    <col min="2049" max="2049" width="16.88671875" customWidth="1"/>
    <col min="2050" max="2050" width="8.6640625" customWidth="1"/>
    <col min="2051" max="2051" width="3.88671875" customWidth="1"/>
    <col min="2052" max="2052" width="13.109375" customWidth="1"/>
    <col min="2053" max="2053" width="1.6640625" customWidth="1"/>
    <col min="2055" max="2055" width="13.88671875" customWidth="1"/>
    <col min="2056" max="2056" width="1.6640625" customWidth="1"/>
    <col min="2057" max="2057" width="7.6640625" customWidth="1"/>
    <col min="2058" max="2058" width="11.5546875" customWidth="1"/>
    <col min="2060" max="2060" width="10.5546875" customWidth="1"/>
    <col min="2061" max="2061" width="1.6640625" customWidth="1"/>
    <col min="2062" max="2062" width="11.109375" customWidth="1"/>
    <col min="2063" max="2063" width="8.6640625" customWidth="1"/>
    <col min="2305" max="2305" width="16.88671875" customWidth="1"/>
    <col min="2306" max="2306" width="8.6640625" customWidth="1"/>
    <col min="2307" max="2307" width="3.88671875" customWidth="1"/>
    <col min="2308" max="2308" width="13.109375" customWidth="1"/>
    <col min="2309" max="2309" width="1.6640625" customWidth="1"/>
    <col min="2311" max="2311" width="13.88671875" customWidth="1"/>
    <col min="2312" max="2312" width="1.6640625" customWidth="1"/>
    <col min="2313" max="2313" width="7.6640625" customWidth="1"/>
    <col min="2314" max="2314" width="11.5546875" customWidth="1"/>
    <col min="2316" max="2316" width="10.5546875" customWidth="1"/>
    <col min="2317" max="2317" width="1.6640625" customWidth="1"/>
    <col min="2318" max="2318" width="11.109375" customWidth="1"/>
    <col min="2319" max="2319" width="8.6640625" customWidth="1"/>
    <col min="2561" max="2561" width="16.88671875" customWidth="1"/>
    <col min="2562" max="2562" width="8.6640625" customWidth="1"/>
    <col min="2563" max="2563" width="3.88671875" customWidth="1"/>
    <col min="2564" max="2564" width="13.109375" customWidth="1"/>
    <col min="2565" max="2565" width="1.6640625" customWidth="1"/>
    <col min="2567" max="2567" width="13.88671875" customWidth="1"/>
    <col min="2568" max="2568" width="1.6640625" customWidth="1"/>
    <col min="2569" max="2569" width="7.6640625" customWidth="1"/>
    <col min="2570" max="2570" width="11.5546875" customWidth="1"/>
    <col min="2572" max="2572" width="10.5546875" customWidth="1"/>
    <col min="2573" max="2573" width="1.6640625" customWidth="1"/>
    <col min="2574" max="2574" width="11.109375" customWidth="1"/>
    <col min="2575" max="2575" width="8.6640625" customWidth="1"/>
    <col min="2817" max="2817" width="16.88671875" customWidth="1"/>
    <col min="2818" max="2818" width="8.6640625" customWidth="1"/>
    <col min="2819" max="2819" width="3.88671875" customWidth="1"/>
    <col min="2820" max="2820" width="13.109375" customWidth="1"/>
    <col min="2821" max="2821" width="1.6640625" customWidth="1"/>
    <col min="2823" max="2823" width="13.88671875" customWidth="1"/>
    <col min="2824" max="2824" width="1.6640625" customWidth="1"/>
    <col min="2825" max="2825" width="7.6640625" customWidth="1"/>
    <col min="2826" max="2826" width="11.5546875" customWidth="1"/>
    <col min="2828" max="2828" width="10.5546875" customWidth="1"/>
    <col min="2829" max="2829" width="1.6640625" customWidth="1"/>
    <col min="2830" max="2830" width="11.109375" customWidth="1"/>
    <col min="2831" max="2831" width="8.6640625" customWidth="1"/>
    <col min="3073" max="3073" width="16.88671875" customWidth="1"/>
    <col min="3074" max="3074" width="8.6640625" customWidth="1"/>
    <col min="3075" max="3075" width="3.88671875" customWidth="1"/>
    <col min="3076" max="3076" width="13.109375" customWidth="1"/>
    <col min="3077" max="3077" width="1.6640625" customWidth="1"/>
    <col min="3079" max="3079" width="13.88671875" customWidth="1"/>
    <col min="3080" max="3080" width="1.6640625" customWidth="1"/>
    <col min="3081" max="3081" width="7.6640625" customWidth="1"/>
    <col min="3082" max="3082" width="11.5546875" customWidth="1"/>
    <col min="3084" max="3084" width="10.5546875" customWidth="1"/>
    <col min="3085" max="3085" width="1.6640625" customWidth="1"/>
    <col min="3086" max="3086" width="11.109375" customWidth="1"/>
    <col min="3087" max="3087" width="8.6640625" customWidth="1"/>
    <col min="3329" max="3329" width="16.88671875" customWidth="1"/>
    <col min="3330" max="3330" width="8.6640625" customWidth="1"/>
    <col min="3331" max="3331" width="3.88671875" customWidth="1"/>
    <col min="3332" max="3332" width="13.109375" customWidth="1"/>
    <col min="3333" max="3333" width="1.6640625" customWidth="1"/>
    <col min="3335" max="3335" width="13.88671875" customWidth="1"/>
    <col min="3336" max="3336" width="1.6640625" customWidth="1"/>
    <col min="3337" max="3337" width="7.6640625" customWidth="1"/>
    <col min="3338" max="3338" width="11.5546875" customWidth="1"/>
    <col min="3340" max="3340" width="10.5546875" customWidth="1"/>
    <col min="3341" max="3341" width="1.6640625" customWidth="1"/>
    <col min="3342" max="3342" width="11.109375" customWidth="1"/>
    <col min="3343" max="3343" width="8.6640625" customWidth="1"/>
    <col min="3585" max="3585" width="16.88671875" customWidth="1"/>
    <col min="3586" max="3586" width="8.6640625" customWidth="1"/>
    <col min="3587" max="3587" width="3.88671875" customWidth="1"/>
    <col min="3588" max="3588" width="13.109375" customWidth="1"/>
    <col min="3589" max="3589" width="1.6640625" customWidth="1"/>
    <col min="3591" max="3591" width="13.88671875" customWidth="1"/>
    <col min="3592" max="3592" width="1.6640625" customWidth="1"/>
    <col min="3593" max="3593" width="7.6640625" customWidth="1"/>
    <col min="3594" max="3594" width="11.5546875" customWidth="1"/>
    <col min="3596" max="3596" width="10.5546875" customWidth="1"/>
    <col min="3597" max="3597" width="1.6640625" customWidth="1"/>
    <col min="3598" max="3598" width="11.109375" customWidth="1"/>
    <col min="3599" max="3599" width="8.6640625" customWidth="1"/>
    <col min="3841" max="3841" width="16.88671875" customWidth="1"/>
    <col min="3842" max="3842" width="8.6640625" customWidth="1"/>
    <col min="3843" max="3843" width="3.88671875" customWidth="1"/>
    <col min="3844" max="3844" width="13.109375" customWidth="1"/>
    <col min="3845" max="3845" width="1.6640625" customWidth="1"/>
    <col min="3847" max="3847" width="13.88671875" customWidth="1"/>
    <col min="3848" max="3848" width="1.6640625" customWidth="1"/>
    <col min="3849" max="3849" width="7.6640625" customWidth="1"/>
    <col min="3850" max="3850" width="11.5546875" customWidth="1"/>
    <col min="3852" max="3852" width="10.5546875" customWidth="1"/>
    <col min="3853" max="3853" width="1.6640625" customWidth="1"/>
    <col min="3854" max="3854" width="11.109375" customWidth="1"/>
    <col min="3855" max="3855" width="8.6640625" customWidth="1"/>
    <col min="4097" max="4097" width="16.88671875" customWidth="1"/>
    <col min="4098" max="4098" width="8.6640625" customWidth="1"/>
    <col min="4099" max="4099" width="3.88671875" customWidth="1"/>
    <col min="4100" max="4100" width="13.109375" customWidth="1"/>
    <col min="4101" max="4101" width="1.6640625" customWidth="1"/>
    <col min="4103" max="4103" width="13.88671875" customWidth="1"/>
    <col min="4104" max="4104" width="1.6640625" customWidth="1"/>
    <col min="4105" max="4105" width="7.6640625" customWidth="1"/>
    <col min="4106" max="4106" width="11.5546875" customWidth="1"/>
    <col min="4108" max="4108" width="10.5546875" customWidth="1"/>
    <col min="4109" max="4109" width="1.6640625" customWidth="1"/>
    <col min="4110" max="4110" width="11.109375" customWidth="1"/>
    <col min="4111" max="4111" width="8.6640625" customWidth="1"/>
    <col min="4353" max="4353" width="16.88671875" customWidth="1"/>
    <col min="4354" max="4354" width="8.6640625" customWidth="1"/>
    <col min="4355" max="4355" width="3.88671875" customWidth="1"/>
    <col min="4356" max="4356" width="13.109375" customWidth="1"/>
    <col min="4357" max="4357" width="1.6640625" customWidth="1"/>
    <col min="4359" max="4359" width="13.88671875" customWidth="1"/>
    <col min="4360" max="4360" width="1.6640625" customWidth="1"/>
    <col min="4361" max="4361" width="7.6640625" customWidth="1"/>
    <col min="4362" max="4362" width="11.5546875" customWidth="1"/>
    <col min="4364" max="4364" width="10.5546875" customWidth="1"/>
    <col min="4365" max="4365" width="1.6640625" customWidth="1"/>
    <col min="4366" max="4366" width="11.109375" customWidth="1"/>
    <col min="4367" max="4367" width="8.6640625" customWidth="1"/>
    <col min="4609" max="4609" width="16.88671875" customWidth="1"/>
    <col min="4610" max="4610" width="8.6640625" customWidth="1"/>
    <col min="4611" max="4611" width="3.88671875" customWidth="1"/>
    <col min="4612" max="4612" width="13.109375" customWidth="1"/>
    <col min="4613" max="4613" width="1.6640625" customWidth="1"/>
    <col min="4615" max="4615" width="13.88671875" customWidth="1"/>
    <col min="4616" max="4616" width="1.6640625" customWidth="1"/>
    <col min="4617" max="4617" width="7.6640625" customWidth="1"/>
    <col min="4618" max="4618" width="11.5546875" customWidth="1"/>
    <col min="4620" max="4620" width="10.5546875" customWidth="1"/>
    <col min="4621" max="4621" width="1.6640625" customWidth="1"/>
    <col min="4622" max="4622" width="11.109375" customWidth="1"/>
    <col min="4623" max="4623" width="8.6640625" customWidth="1"/>
    <col min="4865" max="4865" width="16.88671875" customWidth="1"/>
    <col min="4866" max="4866" width="8.6640625" customWidth="1"/>
    <col min="4867" max="4867" width="3.88671875" customWidth="1"/>
    <col min="4868" max="4868" width="13.109375" customWidth="1"/>
    <col min="4869" max="4869" width="1.6640625" customWidth="1"/>
    <col min="4871" max="4871" width="13.88671875" customWidth="1"/>
    <col min="4872" max="4872" width="1.6640625" customWidth="1"/>
    <col min="4873" max="4873" width="7.6640625" customWidth="1"/>
    <col min="4874" max="4874" width="11.5546875" customWidth="1"/>
    <col min="4876" max="4876" width="10.5546875" customWidth="1"/>
    <col min="4877" max="4877" width="1.6640625" customWidth="1"/>
    <col min="4878" max="4878" width="11.109375" customWidth="1"/>
    <col min="4879" max="4879" width="8.6640625" customWidth="1"/>
    <col min="5121" max="5121" width="16.88671875" customWidth="1"/>
    <col min="5122" max="5122" width="8.6640625" customWidth="1"/>
    <col min="5123" max="5123" width="3.88671875" customWidth="1"/>
    <col min="5124" max="5124" width="13.109375" customWidth="1"/>
    <col min="5125" max="5125" width="1.6640625" customWidth="1"/>
    <col min="5127" max="5127" width="13.88671875" customWidth="1"/>
    <col min="5128" max="5128" width="1.6640625" customWidth="1"/>
    <col min="5129" max="5129" width="7.6640625" customWidth="1"/>
    <col min="5130" max="5130" width="11.5546875" customWidth="1"/>
    <col min="5132" max="5132" width="10.5546875" customWidth="1"/>
    <col min="5133" max="5133" width="1.6640625" customWidth="1"/>
    <col min="5134" max="5134" width="11.109375" customWidth="1"/>
    <col min="5135" max="5135" width="8.6640625" customWidth="1"/>
    <col min="5377" max="5377" width="16.88671875" customWidth="1"/>
    <col min="5378" max="5378" width="8.6640625" customWidth="1"/>
    <col min="5379" max="5379" width="3.88671875" customWidth="1"/>
    <col min="5380" max="5380" width="13.109375" customWidth="1"/>
    <col min="5381" max="5381" width="1.6640625" customWidth="1"/>
    <col min="5383" max="5383" width="13.88671875" customWidth="1"/>
    <col min="5384" max="5384" width="1.6640625" customWidth="1"/>
    <col min="5385" max="5385" width="7.6640625" customWidth="1"/>
    <col min="5386" max="5386" width="11.5546875" customWidth="1"/>
    <col min="5388" max="5388" width="10.5546875" customWidth="1"/>
    <col min="5389" max="5389" width="1.6640625" customWidth="1"/>
    <col min="5390" max="5390" width="11.109375" customWidth="1"/>
    <col min="5391" max="5391" width="8.6640625" customWidth="1"/>
    <col min="5633" max="5633" width="16.88671875" customWidth="1"/>
    <col min="5634" max="5634" width="8.6640625" customWidth="1"/>
    <col min="5635" max="5635" width="3.88671875" customWidth="1"/>
    <col min="5636" max="5636" width="13.109375" customWidth="1"/>
    <col min="5637" max="5637" width="1.6640625" customWidth="1"/>
    <col min="5639" max="5639" width="13.88671875" customWidth="1"/>
    <col min="5640" max="5640" width="1.6640625" customWidth="1"/>
    <col min="5641" max="5641" width="7.6640625" customWidth="1"/>
    <col min="5642" max="5642" width="11.5546875" customWidth="1"/>
    <col min="5644" max="5644" width="10.5546875" customWidth="1"/>
    <col min="5645" max="5645" width="1.6640625" customWidth="1"/>
    <col min="5646" max="5646" width="11.109375" customWidth="1"/>
    <col min="5647" max="5647" width="8.6640625" customWidth="1"/>
    <col min="5889" max="5889" width="16.88671875" customWidth="1"/>
    <col min="5890" max="5890" width="8.6640625" customWidth="1"/>
    <col min="5891" max="5891" width="3.88671875" customWidth="1"/>
    <col min="5892" max="5892" width="13.109375" customWidth="1"/>
    <col min="5893" max="5893" width="1.6640625" customWidth="1"/>
    <col min="5895" max="5895" width="13.88671875" customWidth="1"/>
    <col min="5896" max="5896" width="1.6640625" customWidth="1"/>
    <col min="5897" max="5897" width="7.6640625" customWidth="1"/>
    <col min="5898" max="5898" width="11.5546875" customWidth="1"/>
    <col min="5900" max="5900" width="10.5546875" customWidth="1"/>
    <col min="5901" max="5901" width="1.6640625" customWidth="1"/>
    <col min="5902" max="5902" width="11.109375" customWidth="1"/>
    <col min="5903" max="5903" width="8.6640625" customWidth="1"/>
    <col min="6145" max="6145" width="16.88671875" customWidth="1"/>
    <col min="6146" max="6146" width="8.6640625" customWidth="1"/>
    <col min="6147" max="6147" width="3.88671875" customWidth="1"/>
    <col min="6148" max="6148" width="13.109375" customWidth="1"/>
    <col min="6149" max="6149" width="1.6640625" customWidth="1"/>
    <col min="6151" max="6151" width="13.88671875" customWidth="1"/>
    <col min="6152" max="6152" width="1.6640625" customWidth="1"/>
    <col min="6153" max="6153" width="7.6640625" customWidth="1"/>
    <col min="6154" max="6154" width="11.5546875" customWidth="1"/>
    <col min="6156" max="6156" width="10.5546875" customWidth="1"/>
    <col min="6157" max="6157" width="1.6640625" customWidth="1"/>
    <col min="6158" max="6158" width="11.109375" customWidth="1"/>
    <col min="6159" max="6159" width="8.6640625" customWidth="1"/>
    <col min="6401" max="6401" width="16.88671875" customWidth="1"/>
    <col min="6402" max="6402" width="8.6640625" customWidth="1"/>
    <col min="6403" max="6403" width="3.88671875" customWidth="1"/>
    <col min="6404" max="6404" width="13.109375" customWidth="1"/>
    <col min="6405" max="6405" width="1.6640625" customWidth="1"/>
    <col min="6407" max="6407" width="13.88671875" customWidth="1"/>
    <col min="6408" max="6408" width="1.6640625" customWidth="1"/>
    <col min="6409" max="6409" width="7.6640625" customWidth="1"/>
    <col min="6410" max="6410" width="11.5546875" customWidth="1"/>
    <col min="6412" max="6412" width="10.5546875" customWidth="1"/>
    <col min="6413" max="6413" width="1.6640625" customWidth="1"/>
    <col min="6414" max="6414" width="11.109375" customWidth="1"/>
    <col min="6415" max="6415" width="8.6640625" customWidth="1"/>
    <col min="6657" max="6657" width="16.88671875" customWidth="1"/>
    <col min="6658" max="6658" width="8.6640625" customWidth="1"/>
    <col min="6659" max="6659" width="3.88671875" customWidth="1"/>
    <col min="6660" max="6660" width="13.109375" customWidth="1"/>
    <col min="6661" max="6661" width="1.6640625" customWidth="1"/>
    <col min="6663" max="6663" width="13.88671875" customWidth="1"/>
    <col min="6664" max="6664" width="1.6640625" customWidth="1"/>
    <col min="6665" max="6665" width="7.6640625" customWidth="1"/>
    <col min="6666" max="6666" width="11.5546875" customWidth="1"/>
    <col min="6668" max="6668" width="10.5546875" customWidth="1"/>
    <col min="6669" max="6669" width="1.6640625" customWidth="1"/>
    <col min="6670" max="6670" width="11.109375" customWidth="1"/>
    <col min="6671" max="6671" width="8.6640625" customWidth="1"/>
    <col min="6913" max="6913" width="16.88671875" customWidth="1"/>
    <col min="6914" max="6914" width="8.6640625" customWidth="1"/>
    <col min="6915" max="6915" width="3.88671875" customWidth="1"/>
    <col min="6916" max="6916" width="13.109375" customWidth="1"/>
    <col min="6917" max="6917" width="1.6640625" customWidth="1"/>
    <col min="6919" max="6919" width="13.88671875" customWidth="1"/>
    <col min="6920" max="6920" width="1.6640625" customWidth="1"/>
    <col min="6921" max="6921" width="7.6640625" customWidth="1"/>
    <col min="6922" max="6922" width="11.5546875" customWidth="1"/>
    <col min="6924" max="6924" width="10.5546875" customWidth="1"/>
    <col min="6925" max="6925" width="1.6640625" customWidth="1"/>
    <col min="6926" max="6926" width="11.109375" customWidth="1"/>
    <col min="6927" max="6927" width="8.6640625" customWidth="1"/>
    <col min="7169" max="7169" width="16.88671875" customWidth="1"/>
    <col min="7170" max="7170" width="8.6640625" customWidth="1"/>
    <col min="7171" max="7171" width="3.88671875" customWidth="1"/>
    <col min="7172" max="7172" width="13.109375" customWidth="1"/>
    <col min="7173" max="7173" width="1.6640625" customWidth="1"/>
    <col min="7175" max="7175" width="13.88671875" customWidth="1"/>
    <col min="7176" max="7176" width="1.6640625" customWidth="1"/>
    <col min="7177" max="7177" width="7.6640625" customWidth="1"/>
    <col min="7178" max="7178" width="11.5546875" customWidth="1"/>
    <col min="7180" max="7180" width="10.5546875" customWidth="1"/>
    <col min="7181" max="7181" width="1.6640625" customWidth="1"/>
    <col min="7182" max="7182" width="11.109375" customWidth="1"/>
    <col min="7183" max="7183" width="8.6640625" customWidth="1"/>
    <col min="7425" max="7425" width="16.88671875" customWidth="1"/>
    <col min="7426" max="7426" width="8.6640625" customWidth="1"/>
    <col min="7427" max="7427" width="3.88671875" customWidth="1"/>
    <col min="7428" max="7428" width="13.109375" customWidth="1"/>
    <col min="7429" max="7429" width="1.6640625" customWidth="1"/>
    <col min="7431" max="7431" width="13.88671875" customWidth="1"/>
    <col min="7432" max="7432" width="1.6640625" customWidth="1"/>
    <col min="7433" max="7433" width="7.6640625" customWidth="1"/>
    <col min="7434" max="7434" width="11.5546875" customWidth="1"/>
    <col min="7436" max="7436" width="10.5546875" customWidth="1"/>
    <col min="7437" max="7437" width="1.6640625" customWidth="1"/>
    <col min="7438" max="7438" width="11.109375" customWidth="1"/>
    <col min="7439" max="7439" width="8.6640625" customWidth="1"/>
    <col min="7681" max="7681" width="16.88671875" customWidth="1"/>
    <col min="7682" max="7682" width="8.6640625" customWidth="1"/>
    <col min="7683" max="7683" width="3.88671875" customWidth="1"/>
    <col min="7684" max="7684" width="13.109375" customWidth="1"/>
    <col min="7685" max="7685" width="1.6640625" customWidth="1"/>
    <col min="7687" max="7687" width="13.88671875" customWidth="1"/>
    <col min="7688" max="7688" width="1.6640625" customWidth="1"/>
    <col min="7689" max="7689" width="7.6640625" customWidth="1"/>
    <col min="7690" max="7690" width="11.5546875" customWidth="1"/>
    <col min="7692" max="7692" width="10.5546875" customWidth="1"/>
    <col min="7693" max="7693" width="1.6640625" customWidth="1"/>
    <col min="7694" max="7694" width="11.109375" customWidth="1"/>
    <col min="7695" max="7695" width="8.6640625" customWidth="1"/>
    <col min="7937" max="7937" width="16.88671875" customWidth="1"/>
    <col min="7938" max="7938" width="8.6640625" customWidth="1"/>
    <col min="7939" max="7939" width="3.88671875" customWidth="1"/>
    <col min="7940" max="7940" width="13.109375" customWidth="1"/>
    <col min="7941" max="7941" width="1.6640625" customWidth="1"/>
    <col min="7943" max="7943" width="13.88671875" customWidth="1"/>
    <col min="7944" max="7944" width="1.6640625" customWidth="1"/>
    <col min="7945" max="7945" width="7.6640625" customWidth="1"/>
    <col min="7946" max="7946" width="11.5546875" customWidth="1"/>
    <col min="7948" max="7948" width="10.5546875" customWidth="1"/>
    <col min="7949" max="7949" width="1.6640625" customWidth="1"/>
    <col min="7950" max="7950" width="11.109375" customWidth="1"/>
    <col min="7951" max="7951" width="8.6640625" customWidth="1"/>
    <col min="8193" max="8193" width="16.88671875" customWidth="1"/>
    <col min="8194" max="8194" width="8.6640625" customWidth="1"/>
    <col min="8195" max="8195" width="3.88671875" customWidth="1"/>
    <col min="8196" max="8196" width="13.109375" customWidth="1"/>
    <col min="8197" max="8197" width="1.6640625" customWidth="1"/>
    <col min="8199" max="8199" width="13.88671875" customWidth="1"/>
    <col min="8200" max="8200" width="1.6640625" customWidth="1"/>
    <col min="8201" max="8201" width="7.6640625" customWidth="1"/>
    <col min="8202" max="8202" width="11.5546875" customWidth="1"/>
    <col min="8204" max="8204" width="10.5546875" customWidth="1"/>
    <col min="8205" max="8205" width="1.6640625" customWidth="1"/>
    <col min="8206" max="8206" width="11.109375" customWidth="1"/>
    <col min="8207" max="8207" width="8.6640625" customWidth="1"/>
    <col min="8449" max="8449" width="16.88671875" customWidth="1"/>
    <col min="8450" max="8450" width="8.6640625" customWidth="1"/>
    <col min="8451" max="8451" width="3.88671875" customWidth="1"/>
    <col min="8452" max="8452" width="13.109375" customWidth="1"/>
    <col min="8453" max="8453" width="1.6640625" customWidth="1"/>
    <col min="8455" max="8455" width="13.88671875" customWidth="1"/>
    <col min="8456" max="8456" width="1.6640625" customWidth="1"/>
    <col min="8457" max="8457" width="7.6640625" customWidth="1"/>
    <col min="8458" max="8458" width="11.5546875" customWidth="1"/>
    <col min="8460" max="8460" width="10.5546875" customWidth="1"/>
    <col min="8461" max="8461" width="1.6640625" customWidth="1"/>
    <col min="8462" max="8462" width="11.109375" customWidth="1"/>
    <col min="8463" max="8463" width="8.6640625" customWidth="1"/>
    <col min="8705" max="8705" width="16.88671875" customWidth="1"/>
    <col min="8706" max="8706" width="8.6640625" customWidth="1"/>
    <col min="8707" max="8707" width="3.88671875" customWidth="1"/>
    <col min="8708" max="8708" width="13.109375" customWidth="1"/>
    <col min="8709" max="8709" width="1.6640625" customWidth="1"/>
    <col min="8711" max="8711" width="13.88671875" customWidth="1"/>
    <col min="8712" max="8712" width="1.6640625" customWidth="1"/>
    <col min="8713" max="8713" width="7.6640625" customWidth="1"/>
    <col min="8714" max="8714" width="11.5546875" customWidth="1"/>
    <col min="8716" max="8716" width="10.5546875" customWidth="1"/>
    <col min="8717" max="8717" width="1.6640625" customWidth="1"/>
    <col min="8718" max="8718" width="11.109375" customWidth="1"/>
    <col min="8719" max="8719" width="8.6640625" customWidth="1"/>
    <col min="8961" max="8961" width="16.88671875" customWidth="1"/>
    <col min="8962" max="8962" width="8.6640625" customWidth="1"/>
    <col min="8963" max="8963" width="3.88671875" customWidth="1"/>
    <col min="8964" max="8964" width="13.109375" customWidth="1"/>
    <col min="8965" max="8965" width="1.6640625" customWidth="1"/>
    <col min="8967" max="8967" width="13.88671875" customWidth="1"/>
    <col min="8968" max="8968" width="1.6640625" customWidth="1"/>
    <col min="8969" max="8969" width="7.6640625" customWidth="1"/>
    <col min="8970" max="8970" width="11.5546875" customWidth="1"/>
    <col min="8972" max="8972" width="10.5546875" customWidth="1"/>
    <col min="8973" max="8973" width="1.6640625" customWidth="1"/>
    <col min="8974" max="8974" width="11.109375" customWidth="1"/>
    <col min="8975" max="8975" width="8.6640625" customWidth="1"/>
    <col min="9217" max="9217" width="16.88671875" customWidth="1"/>
    <col min="9218" max="9218" width="8.6640625" customWidth="1"/>
    <col min="9219" max="9219" width="3.88671875" customWidth="1"/>
    <col min="9220" max="9220" width="13.109375" customWidth="1"/>
    <col min="9221" max="9221" width="1.6640625" customWidth="1"/>
    <col min="9223" max="9223" width="13.88671875" customWidth="1"/>
    <col min="9224" max="9224" width="1.6640625" customWidth="1"/>
    <col min="9225" max="9225" width="7.6640625" customWidth="1"/>
    <col min="9226" max="9226" width="11.5546875" customWidth="1"/>
    <col min="9228" max="9228" width="10.5546875" customWidth="1"/>
    <col min="9229" max="9229" width="1.6640625" customWidth="1"/>
    <col min="9230" max="9230" width="11.109375" customWidth="1"/>
    <col min="9231" max="9231" width="8.6640625" customWidth="1"/>
    <col min="9473" max="9473" width="16.88671875" customWidth="1"/>
    <col min="9474" max="9474" width="8.6640625" customWidth="1"/>
    <col min="9475" max="9475" width="3.88671875" customWidth="1"/>
    <col min="9476" max="9476" width="13.109375" customWidth="1"/>
    <col min="9477" max="9477" width="1.6640625" customWidth="1"/>
    <col min="9479" max="9479" width="13.88671875" customWidth="1"/>
    <col min="9480" max="9480" width="1.6640625" customWidth="1"/>
    <col min="9481" max="9481" width="7.6640625" customWidth="1"/>
    <col min="9482" max="9482" width="11.5546875" customWidth="1"/>
    <col min="9484" max="9484" width="10.5546875" customWidth="1"/>
    <col min="9485" max="9485" width="1.6640625" customWidth="1"/>
    <col min="9486" max="9486" width="11.109375" customWidth="1"/>
    <col min="9487" max="9487" width="8.6640625" customWidth="1"/>
    <col min="9729" max="9729" width="16.88671875" customWidth="1"/>
    <col min="9730" max="9730" width="8.6640625" customWidth="1"/>
    <col min="9731" max="9731" width="3.88671875" customWidth="1"/>
    <col min="9732" max="9732" width="13.109375" customWidth="1"/>
    <col min="9733" max="9733" width="1.6640625" customWidth="1"/>
    <col min="9735" max="9735" width="13.88671875" customWidth="1"/>
    <col min="9736" max="9736" width="1.6640625" customWidth="1"/>
    <col min="9737" max="9737" width="7.6640625" customWidth="1"/>
    <col min="9738" max="9738" width="11.5546875" customWidth="1"/>
    <col min="9740" max="9740" width="10.5546875" customWidth="1"/>
    <col min="9741" max="9741" width="1.6640625" customWidth="1"/>
    <col min="9742" max="9742" width="11.109375" customWidth="1"/>
    <col min="9743" max="9743" width="8.6640625" customWidth="1"/>
    <col min="9985" max="9985" width="16.88671875" customWidth="1"/>
    <col min="9986" max="9986" width="8.6640625" customWidth="1"/>
    <col min="9987" max="9987" width="3.88671875" customWidth="1"/>
    <col min="9988" max="9988" width="13.109375" customWidth="1"/>
    <col min="9989" max="9989" width="1.6640625" customWidth="1"/>
    <col min="9991" max="9991" width="13.88671875" customWidth="1"/>
    <col min="9992" max="9992" width="1.6640625" customWidth="1"/>
    <col min="9993" max="9993" width="7.6640625" customWidth="1"/>
    <col min="9994" max="9994" width="11.5546875" customWidth="1"/>
    <col min="9996" max="9996" width="10.5546875" customWidth="1"/>
    <col min="9997" max="9997" width="1.6640625" customWidth="1"/>
    <col min="9998" max="9998" width="11.109375" customWidth="1"/>
    <col min="9999" max="9999" width="8.6640625" customWidth="1"/>
    <col min="10241" max="10241" width="16.88671875" customWidth="1"/>
    <col min="10242" max="10242" width="8.6640625" customWidth="1"/>
    <col min="10243" max="10243" width="3.88671875" customWidth="1"/>
    <col min="10244" max="10244" width="13.109375" customWidth="1"/>
    <col min="10245" max="10245" width="1.6640625" customWidth="1"/>
    <col min="10247" max="10247" width="13.88671875" customWidth="1"/>
    <col min="10248" max="10248" width="1.6640625" customWidth="1"/>
    <col min="10249" max="10249" width="7.6640625" customWidth="1"/>
    <col min="10250" max="10250" width="11.5546875" customWidth="1"/>
    <col min="10252" max="10252" width="10.5546875" customWidth="1"/>
    <col min="10253" max="10253" width="1.6640625" customWidth="1"/>
    <col min="10254" max="10254" width="11.109375" customWidth="1"/>
    <col min="10255" max="10255" width="8.6640625" customWidth="1"/>
    <col min="10497" max="10497" width="16.88671875" customWidth="1"/>
    <col min="10498" max="10498" width="8.6640625" customWidth="1"/>
    <col min="10499" max="10499" width="3.88671875" customWidth="1"/>
    <col min="10500" max="10500" width="13.109375" customWidth="1"/>
    <col min="10501" max="10501" width="1.6640625" customWidth="1"/>
    <col min="10503" max="10503" width="13.88671875" customWidth="1"/>
    <col min="10504" max="10504" width="1.6640625" customWidth="1"/>
    <col min="10505" max="10505" width="7.6640625" customWidth="1"/>
    <col min="10506" max="10506" width="11.5546875" customWidth="1"/>
    <col min="10508" max="10508" width="10.5546875" customWidth="1"/>
    <col min="10509" max="10509" width="1.6640625" customWidth="1"/>
    <col min="10510" max="10510" width="11.109375" customWidth="1"/>
    <col min="10511" max="10511" width="8.6640625" customWidth="1"/>
    <col min="10753" max="10753" width="16.88671875" customWidth="1"/>
    <col min="10754" max="10754" width="8.6640625" customWidth="1"/>
    <col min="10755" max="10755" width="3.88671875" customWidth="1"/>
    <col min="10756" max="10756" width="13.109375" customWidth="1"/>
    <col min="10757" max="10757" width="1.6640625" customWidth="1"/>
    <col min="10759" max="10759" width="13.88671875" customWidth="1"/>
    <col min="10760" max="10760" width="1.6640625" customWidth="1"/>
    <col min="10761" max="10761" width="7.6640625" customWidth="1"/>
    <col min="10762" max="10762" width="11.5546875" customWidth="1"/>
    <col min="10764" max="10764" width="10.5546875" customWidth="1"/>
    <col min="10765" max="10765" width="1.6640625" customWidth="1"/>
    <col min="10766" max="10766" width="11.109375" customWidth="1"/>
    <col min="10767" max="10767" width="8.6640625" customWidth="1"/>
    <col min="11009" max="11009" width="16.88671875" customWidth="1"/>
    <col min="11010" max="11010" width="8.6640625" customWidth="1"/>
    <col min="11011" max="11011" width="3.88671875" customWidth="1"/>
    <col min="11012" max="11012" width="13.109375" customWidth="1"/>
    <col min="11013" max="11013" width="1.6640625" customWidth="1"/>
    <col min="11015" max="11015" width="13.88671875" customWidth="1"/>
    <col min="11016" max="11016" width="1.6640625" customWidth="1"/>
    <col min="11017" max="11017" width="7.6640625" customWidth="1"/>
    <col min="11018" max="11018" width="11.5546875" customWidth="1"/>
    <col min="11020" max="11020" width="10.5546875" customWidth="1"/>
    <col min="11021" max="11021" width="1.6640625" customWidth="1"/>
    <col min="11022" max="11022" width="11.109375" customWidth="1"/>
    <col min="11023" max="11023" width="8.6640625" customWidth="1"/>
    <col min="11265" max="11265" width="16.88671875" customWidth="1"/>
    <col min="11266" max="11266" width="8.6640625" customWidth="1"/>
    <col min="11267" max="11267" width="3.88671875" customWidth="1"/>
    <col min="11268" max="11268" width="13.109375" customWidth="1"/>
    <col min="11269" max="11269" width="1.6640625" customWidth="1"/>
    <col min="11271" max="11271" width="13.88671875" customWidth="1"/>
    <col min="11272" max="11272" width="1.6640625" customWidth="1"/>
    <col min="11273" max="11273" width="7.6640625" customWidth="1"/>
    <col min="11274" max="11274" width="11.5546875" customWidth="1"/>
    <col min="11276" max="11276" width="10.5546875" customWidth="1"/>
    <col min="11277" max="11277" width="1.6640625" customWidth="1"/>
    <col min="11278" max="11278" width="11.109375" customWidth="1"/>
    <col min="11279" max="11279" width="8.6640625" customWidth="1"/>
    <col min="11521" max="11521" width="16.88671875" customWidth="1"/>
    <col min="11522" max="11522" width="8.6640625" customWidth="1"/>
    <col min="11523" max="11523" width="3.88671875" customWidth="1"/>
    <col min="11524" max="11524" width="13.109375" customWidth="1"/>
    <col min="11525" max="11525" width="1.6640625" customWidth="1"/>
    <col min="11527" max="11527" width="13.88671875" customWidth="1"/>
    <col min="11528" max="11528" width="1.6640625" customWidth="1"/>
    <col min="11529" max="11529" width="7.6640625" customWidth="1"/>
    <col min="11530" max="11530" width="11.5546875" customWidth="1"/>
    <col min="11532" max="11532" width="10.5546875" customWidth="1"/>
    <col min="11533" max="11533" width="1.6640625" customWidth="1"/>
    <col min="11534" max="11534" width="11.109375" customWidth="1"/>
    <col min="11535" max="11535" width="8.6640625" customWidth="1"/>
    <col min="11777" max="11777" width="16.88671875" customWidth="1"/>
    <col min="11778" max="11778" width="8.6640625" customWidth="1"/>
    <col min="11779" max="11779" width="3.88671875" customWidth="1"/>
    <col min="11780" max="11780" width="13.109375" customWidth="1"/>
    <col min="11781" max="11781" width="1.6640625" customWidth="1"/>
    <col min="11783" max="11783" width="13.88671875" customWidth="1"/>
    <col min="11784" max="11784" width="1.6640625" customWidth="1"/>
    <col min="11785" max="11785" width="7.6640625" customWidth="1"/>
    <col min="11786" max="11786" width="11.5546875" customWidth="1"/>
    <col min="11788" max="11788" width="10.5546875" customWidth="1"/>
    <col min="11789" max="11789" width="1.6640625" customWidth="1"/>
    <col min="11790" max="11790" width="11.109375" customWidth="1"/>
    <col min="11791" max="11791" width="8.6640625" customWidth="1"/>
    <col min="12033" max="12033" width="16.88671875" customWidth="1"/>
    <col min="12034" max="12034" width="8.6640625" customWidth="1"/>
    <col min="12035" max="12035" width="3.88671875" customWidth="1"/>
    <col min="12036" max="12036" width="13.109375" customWidth="1"/>
    <col min="12037" max="12037" width="1.6640625" customWidth="1"/>
    <col min="12039" max="12039" width="13.88671875" customWidth="1"/>
    <col min="12040" max="12040" width="1.6640625" customWidth="1"/>
    <col min="12041" max="12041" width="7.6640625" customWidth="1"/>
    <col min="12042" max="12042" width="11.5546875" customWidth="1"/>
    <col min="12044" max="12044" width="10.5546875" customWidth="1"/>
    <col min="12045" max="12045" width="1.6640625" customWidth="1"/>
    <col min="12046" max="12046" width="11.109375" customWidth="1"/>
    <col min="12047" max="12047" width="8.6640625" customWidth="1"/>
    <col min="12289" max="12289" width="16.88671875" customWidth="1"/>
    <col min="12290" max="12290" width="8.6640625" customWidth="1"/>
    <col min="12291" max="12291" width="3.88671875" customWidth="1"/>
    <col min="12292" max="12292" width="13.109375" customWidth="1"/>
    <col min="12293" max="12293" width="1.6640625" customWidth="1"/>
    <col min="12295" max="12295" width="13.88671875" customWidth="1"/>
    <col min="12296" max="12296" width="1.6640625" customWidth="1"/>
    <col min="12297" max="12297" width="7.6640625" customWidth="1"/>
    <col min="12298" max="12298" width="11.5546875" customWidth="1"/>
    <col min="12300" max="12300" width="10.5546875" customWidth="1"/>
    <col min="12301" max="12301" width="1.6640625" customWidth="1"/>
    <col min="12302" max="12302" width="11.109375" customWidth="1"/>
    <col min="12303" max="12303" width="8.6640625" customWidth="1"/>
    <col min="12545" max="12545" width="16.88671875" customWidth="1"/>
    <col min="12546" max="12546" width="8.6640625" customWidth="1"/>
    <col min="12547" max="12547" width="3.88671875" customWidth="1"/>
    <col min="12548" max="12548" width="13.109375" customWidth="1"/>
    <col min="12549" max="12549" width="1.6640625" customWidth="1"/>
    <col min="12551" max="12551" width="13.88671875" customWidth="1"/>
    <col min="12552" max="12552" width="1.6640625" customWidth="1"/>
    <col min="12553" max="12553" width="7.6640625" customWidth="1"/>
    <col min="12554" max="12554" width="11.5546875" customWidth="1"/>
    <col min="12556" max="12556" width="10.5546875" customWidth="1"/>
    <col min="12557" max="12557" width="1.6640625" customWidth="1"/>
    <col min="12558" max="12558" width="11.109375" customWidth="1"/>
    <col min="12559" max="12559" width="8.6640625" customWidth="1"/>
    <col min="12801" max="12801" width="16.88671875" customWidth="1"/>
    <col min="12802" max="12802" width="8.6640625" customWidth="1"/>
    <col min="12803" max="12803" width="3.88671875" customWidth="1"/>
    <col min="12804" max="12804" width="13.109375" customWidth="1"/>
    <col min="12805" max="12805" width="1.6640625" customWidth="1"/>
    <col min="12807" max="12807" width="13.88671875" customWidth="1"/>
    <col min="12808" max="12808" width="1.6640625" customWidth="1"/>
    <col min="12809" max="12809" width="7.6640625" customWidth="1"/>
    <col min="12810" max="12810" width="11.5546875" customWidth="1"/>
    <col min="12812" max="12812" width="10.5546875" customWidth="1"/>
    <col min="12813" max="12813" width="1.6640625" customWidth="1"/>
    <col min="12814" max="12814" width="11.109375" customWidth="1"/>
    <col min="12815" max="12815" width="8.6640625" customWidth="1"/>
    <col min="13057" max="13057" width="16.88671875" customWidth="1"/>
    <col min="13058" max="13058" width="8.6640625" customWidth="1"/>
    <col min="13059" max="13059" width="3.88671875" customWidth="1"/>
    <col min="13060" max="13060" width="13.109375" customWidth="1"/>
    <col min="13061" max="13061" width="1.6640625" customWidth="1"/>
    <col min="13063" max="13063" width="13.88671875" customWidth="1"/>
    <col min="13064" max="13064" width="1.6640625" customWidth="1"/>
    <col min="13065" max="13065" width="7.6640625" customWidth="1"/>
    <col min="13066" max="13066" width="11.5546875" customWidth="1"/>
    <col min="13068" max="13068" width="10.5546875" customWidth="1"/>
    <col min="13069" max="13069" width="1.6640625" customWidth="1"/>
    <col min="13070" max="13070" width="11.109375" customWidth="1"/>
    <col min="13071" max="13071" width="8.6640625" customWidth="1"/>
    <col min="13313" max="13313" width="16.88671875" customWidth="1"/>
    <col min="13314" max="13314" width="8.6640625" customWidth="1"/>
    <col min="13315" max="13315" width="3.88671875" customWidth="1"/>
    <col min="13316" max="13316" width="13.109375" customWidth="1"/>
    <col min="13317" max="13317" width="1.6640625" customWidth="1"/>
    <col min="13319" max="13319" width="13.88671875" customWidth="1"/>
    <col min="13320" max="13320" width="1.6640625" customWidth="1"/>
    <col min="13321" max="13321" width="7.6640625" customWidth="1"/>
    <col min="13322" max="13322" width="11.5546875" customWidth="1"/>
    <col min="13324" max="13324" width="10.5546875" customWidth="1"/>
    <col min="13325" max="13325" width="1.6640625" customWidth="1"/>
    <col min="13326" max="13326" width="11.109375" customWidth="1"/>
    <col min="13327" max="13327" width="8.6640625" customWidth="1"/>
    <col min="13569" max="13569" width="16.88671875" customWidth="1"/>
    <col min="13570" max="13570" width="8.6640625" customWidth="1"/>
    <col min="13571" max="13571" width="3.88671875" customWidth="1"/>
    <col min="13572" max="13572" width="13.109375" customWidth="1"/>
    <col min="13573" max="13573" width="1.6640625" customWidth="1"/>
    <col min="13575" max="13575" width="13.88671875" customWidth="1"/>
    <col min="13576" max="13576" width="1.6640625" customWidth="1"/>
    <col min="13577" max="13577" width="7.6640625" customWidth="1"/>
    <col min="13578" max="13578" width="11.5546875" customWidth="1"/>
    <col min="13580" max="13580" width="10.5546875" customWidth="1"/>
    <col min="13581" max="13581" width="1.6640625" customWidth="1"/>
    <col min="13582" max="13582" width="11.109375" customWidth="1"/>
    <col min="13583" max="13583" width="8.6640625" customWidth="1"/>
    <col min="13825" max="13825" width="16.88671875" customWidth="1"/>
    <col min="13826" max="13826" width="8.6640625" customWidth="1"/>
    <col min="13827" max="13827" width="3.88671875" customWidth="1"/>
    <col min="13828" max="13828" width="13.109375" customWidth="1"/>
    <col min="13829" max="13829" width="1.6640625" customWidth="1"/>
    <col min="13831" max="13831" width="13.88671875" customWidth="1"/>
    <col min="13832" max="13832" width="1.6640625" customWidth="1"/>
    <col min="13833" max="13833" width="7.6640625" customWidth="1"/>
    <col min="13834" max="13834" width="11.5546875" customWidth="1"/>
    <col min="13836" max="13836" width="10.5546875" customWidth="1"/>
    <col min="13837" max="13837" width="1.6640625" customWidth="1"/>
    <col min="13838" max="13838" width="11.109375" customWidth="1"/>
    <col min="13839" max="13839" width="8.6640625" customWidth="1"/>
    <col min="14081" max="14081" width="16.88671875" customWidth="1"/>
    <col min="14082" max="14082" width="8.6640625" customWidth="1"/>
    <col min="14083" max="14083" width="3.88671875" customWidth="1"/>
    <col min="14084" max="14084" width="13.109375" customWidth="1"/>
    <col min="14085" max="14085" width="1.6640625" customWidth="1"/>
    <col min="14087" max="14087" width="13.88671875" customWidth="1"/>
    <col min="14088" max="14088" width="1.6640625" customWidth="1"/>
    <col min="14089" max="14089" width="7.6640625" customWidth="1"/>
    <col min="14090" max="14090" width="11.5546875" customWidth="1"/>
    <col min="14092" max="14092" width="10.5546875" customWidth="1"/>
    <col min="14093" max="14093" width="1.6640625" customWidth="1"/>
    <col min="14094" max="14094" width="11.109375" customWidth="1"/>
    <col min="14095" max="14095" width="8.6640625" customWidth="1"/>
    <col min="14337" max="14337" width="16.88671875" customWidth="1"/>
    <col min="14338" max="14338" width="8.6640625" customWidth="1"/>
    <col min="14339" max="14339" width="3.88671875" customWidth="1"/>
    <col min="14340" max="14340" width="13.109375" customWidth="1"/>
    <col min="14341" max="14341" width="1.6640625" customWidth="1"/>
    <col min="14343" max="14343" width="13.88671875" customWidth="1"/>
    <col min="14344" max="14344" width="1.6640625" customWidth="1"/>
    <col min="14345" max="14345" width="7.6640625" customWidth="1"/>
    <col min="14346" max="14346" width="11.5546875" customWidth="1"/>
    <col min="14348" max="14348" width="10.5546875" customWidth="1"/>
    <col min="14349" max="14349" width="1.6640625" customWidth="1"/>
    <col min="14350" max="14350" width="11.109375" customWidth="1"/>
    <col min="14351" max="14351" width="8.6640625" customWidth="1"/>
    <col min="14593" max="14593" width="16.88671875" customWidth="1"/>
    <col min="14594" max="14594" width="8.6640625" customWidth="1"/>
    <col min="14595" max="14595" width="3.88671875" customWidth="1"/>
    <col min="14596" max="14596" width="13.109375" customWidth="1"/>
    <col min="14597" max="14597" width="1.6640625" customWidth="1"/>
    <col min="14599" max="14599" width="13.88671875" customWidth="1"/>
    <col min="14600" max="14600" width="1.6640625" customWidth="1"/>
    <col min="14601" max="14601" width="7.6640625" customWidth="1"/>
    <col min="14602" max="14602" width="11.5546875" customWidth="1"/>
    <col min="14604" max="14604" width="10.5546875" customWidth="1"/>
    <col min="14605" max="14605" width="1.6640625" customWidth="1"/>
    <col min="14606" max="14606" width="11.109375" customWidth="1"/>
    <col min="14607" max="14607" width="8.6640625" customWidth="1"/>
    <col min="14849" max="14849" width="16.88671875" customWidth="1"/>
    <col min="14850" max="14850" width="8.6640625" customWidth="1"/>
    <col min="14851" max="14851" width="3.88671875" customWidth="1"/>
    <col min="14852" max="14852" width="13.109375" customWidth="1"/>
    <col min="14853" max="14853" width="1.6640625" customWidth="1"/>
    <col min="14855" max="14855" width="13.88671875" customWidth="1"/>
    <col min="14856" max="14856" width="1.6640625" customWidth="1"/>
    <col min="14857" max="14857" width="7.6640625" customWidth="1"/>
    <col min="14858" max="14858" width="11.5546875" customWidth="1"/>
    <col min="14860" max="14860" width="10.5546875" customWidth="1"/>
    <col min="14861" max="14861" width="1.6640625" customWidth="1"/>
    <col min="14862" max="14862" width="11.109375" customWidth="1"/>
    <col min="14863" max="14863" width="8.6640625" customWidth="1"/>
    <col min="15105" max="15105" width="16.88671875" customWidth="1"/>
    <col min="15106" max="15106" width="8.6640625" customWidth="1"/>
    <col min="15107" max="15107" width="3.88671875" customWidth="1"/>
    <col min="15108" max="15108" width="13.109375" customWidth="1"/>
    <col min="15109" max="15109" width="1.6640625" customWidth="1"/>
    <col min="15111" max="15111" width="13.88671875" customWidth="1"/>
    <col min="15112" max="15112" width="1.6640625" customWidth="1"/>
    <col min="15113" max="15113" width="7.6640625" customWidth="1"/>
    <col min="15114" max="15114" width="11.5546875" customWidth="1"/>
    <col min="15116" max="15116" width="10.5546875" customWidth="1"/>
    <col min="15117" max="15117" width="1.6640625" customWidth="1"/>
    <col min="15118" max="15118" width="11.109375" customWidth="1"/>
    <col min="15119" max="15119" width="8.6640625" customWidth="1"/>
    <col min="15361" max="15361" width="16.88671875" customWidth="1"/>
    <col min="15362" max="15362" width="8.6640625" customWidth="1"/>
    <col min="15363" max="15363" width="3.88671875" customWidth="1"/>
    <col min="15364" max="15364" width="13.109375" customWidth="1"/>
    <col min="15365" max="15365" width="1.6640625" customWidth="1"/>
    <col min="15367" max="15367" width="13.88671875" customWidth="1"/>
    <col min="15368" max="15368" width="1.6640625" customWidth="1"/>
    <col min="15369" max="15369" width="7.6640625" customWidth="1"/>
    <col min="15370" max="15370" width="11.5546875" customWidth="1"/>
    <col min="15372" max="15372" width="10.5546875" customWidth="1"/>
    <col min="15373" max="15373" width="1.6640625" customWidth="1"/>
    <col min="15374" max="15374" width="11.109375" customWidth="1"/>
    <col min="15375" max="15375" width="8.6640625" customWidth="1"/>
    <col min="15617" max="15617" width="16.88671875" customWidth="1"/>
    <col min="15618" max="15618" width="8.6640625" customWidth="1"/>
    <col min="15619" max="15619" width="3.88671875" customWidth="1"/>
    <col min="15620" max="15620" width="13.109375" customWidth="1"/>
    <col min="15621" max="15621" width="1.6640625" customWidth="1"/>
    <col min="15623" max="15623" width="13.88671875" customWidth="1"/>
    <col min="15624" max="15624" width="1.6640625" customWidth="1"/>
    <col min="15625" max="15625" width="7.6640625" customWidth="1"/>
    <col min="15626" max="15626" width="11.5546875" customWidth="1"/>
    <col min="15628" max="15628" width="10.5546875" customWidth="1"/>
    <col min="15629" max="15629" width="1.6640625" customWidth="1"/>
    <col min="15630" max="15630" width="11.109375" customWidth="1"/>
    <col min="15631" max="15631" width="8.6640625" customWidth="1"/>
    <col min="15873" max="15873" width="16.88671875" customWidth="1"/>
    <col min="15874" max="15874" width="8.6640625" customWidth="1"/>
    <col min="15875" max="15875" width="3.88671875" customWidth="1"/>
    <col min="15876" max="15876" width="13.109375" customWidth="1"/>
    <col min="15877" max="15877" width="1.6640625" customWidth="1"/>
    <col min="15879" max="15879" width="13.88671875" customWidth="1"/>
    <col min="15880" max="15880" width="1.6640625" customWidth="1"/>
    <col min="15881" max="15881" width="7.6640625" customWidth="1"/>
    <col min="15882" max="15882" width="11.5546875" customWidth="1"/>
    <col min="15884" max="15884" width="10.5546875" customWidth="1"/>
    <col min="15885" max="15885" width="1.6640625" customWidth="1"/>
    <col min="15886" max="15886" width="11.109375" customWidth="1"/>
    <col min="15887" max="15887" width="8.6640625" customWidth="1"/>
    <col min="16129" max="16129" width="16.88671875" customWidth="1"/>
    <col min="16130" max="16130" width="8.6640625" customWidth="1"/>
    <col min="16131" max="16131" width="3.88671875" customWidth="1"/>
    <col min="16132" max="16132" width="13.109375" customWidth="1"/>
    <col min="16133" max="16133" width="1.6640625" customWidth="1"/>
    <col min="16135" max="16135" width="13.88671875" customWidth="1"/>
    <col min="16136" max="16136" width="1.6640625" customWidth="1"/>
    <col min="16137" max="16137" width="7.6640625" customWidth="1"/>
    <col min="16138" max="16138" width="11.5546875" customWidth="1"/>
    <col min="16140" max="16140" width="10.5546875" customWidth="1"/>
    <col min="16141" max="16141" width="1.6640625" customWidth="1"/>
    <col min="16142" max="16142" width="11.109375" customWidth="1"/>
    <col min="16143" max="16143" width="8.6640625" customWidth="1"/>
  </cols>
  <sheetData>
    <row r="1" spans="1:17" x14ac:dyDescent="0.3">
      <c r="A1" s="185" t="s">
        <v>69</v>
      </c>
      <c r="B1" s="18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3">
      <c r="A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3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A5" s="139" t="s">
        <v>1</v>
      </c>
      <c r="B5" s="187" t="s">
        <v>53</v>
      </c>
      <c r="C5" s="5"/>
      <c r="D5" s="6" t="s">
        <v>2</v>
      </c>
      <c r="E5" s="7"/>
      <c r="F5" s="141" t="s">
        <v>3</v>
      </c>
      <c r="G5" s="142"/>
      <c r="H5" s="5"/>
      <c r="I5" s="8"/>
      <c r="J5" s="9" t="s">
        <v>4</v>
      </c>
      <c r="K5" s="143" t="s">
        <v>3</v>
      </c>
      <c r="L5" s="144"/>
      <c r="M5" s="5"/>
      <c r="N5" s="10" t="s">
        <v>5</v>
      </c>
      <c r="O5" s="11" t="s">
        <v>6</v>
      </c>
      <c r="P5" s="2"/>
      <c r="Q5" s="2"/>
    </row>
    <row r="6" spans="1:17" x14ac:dyDescent="0.3">
      <c r="A6" s="140"/>
      <c r="B6" s="190" t="s">
        <v>55</v>
      </c>
      <c r="C6" s="7" t="s">
        <v>7</v>
      </c>
      <c r="D6" s="12" t="s">
        <v>8</v>
      </c>
      <c r="E6" s="7"/>
      <c r="F6" s="145" t="s">
        <v>9</v>
      </c>
      <c r="G6" s="146"/>
      <c r="H6" s="5"/>
      <c r="I6" s="13" t="s">
        <v>10</v>
      </c>
      <c r="J6" s="13" t="s">
        <v>11</v>
      </c>
      <c r="K6" s="147" t="s">
        <v>12</v>
      </c>
      <c r="L6" s="148"/>
      <c r="M6" s="5"/>
      <c r="N6" s="14" t="s">
        <v>13</v>
      </c>
      <c r="O6" s="15" t="s">
        <v>14</v>
      </c>
      <c r="P6" s="2"/>
      <c r="Q6" s="2"/>
    </row>
    <row r="7" spans="1:17" x14ac:dyDescent="0.3">
      <c r="A7" s="16" t="s">
        <v>15</v>
      </c>
      <c r="B7" s="63">
        <v>0.23255813953488372</v>
      </c>
      <c r="C7" s="17">
        <v>10</v>
      </c>
      <c r="D7" s="18">
        <v>0.5</v>
      </c>
      <c r="E7" s="19"/>
      <c r="F7" s="136">
        <v>3.6</v>
      </c>
      <c r="G7" s="137"/>
      <c r="H7" s="20"/>
      <c r="I7" s="18">
        <v>0.3</v>
      </c>
      <c r="J7" s="18">
        <v>1</v>
      </c>
      <c r="K7" s="127">
        <v>3</v>
      </c>
      <c r="L7" s="127"/>
      <c r="M7" s="20"/>
      <c r="N7" s="116">
        <v>0.2</v>
      </c>
      <c r="O7" s="21">
        <v>3.2</v>
      </c>
      <c r="P7" s="2"/>
      <c r="Q7" s="2"/>
    </row>
    <row r="8" spans="1:17" x14ac:dyDescent="0.3">
      <c r="A8" s="22" t="s">
        <v>16</v>
      </c>
      <c r="B8" s="193">
        <v>0.33333333333333331</v>
      </c>
      <c r="C8" s="23">
        <v>10</v>
      </c>
      <c r="D8" s="25">
        <v>0.7</v>
      </c>
      <c r="E8" s="19"/>
      <c r="F8" s="134">
        <v>3.3</v>
      </c>
      <c r="G8" s="135"/>
      <c r="H8" s="20"/>
      <c r="I8" s="25">
        <v>0.3</v>
      </c>
      <c r="J8" s="25">
        <v>0.66600000000000004</v>
      </c>
      <c r="K8" s="130">
        <v>3.3</v>
      </c>
      <c r="L8" s="130"/>
      <c r="M8" s="20"/>
      <c r="N8" s="117">
        <v>0</v>
      </c>
      <c r="O8" s="26">
        <v>3.7</v>
      </c>
      <c r="P8" s="2"/>
      <c r="Q8" s="2"/>
    </row>
    <row r="9" spans="1:17" x14ac:dyDescent="0.3">
      <c r="A9" s="16" t="s">
        <v>17</v>
      </c>
      <c r="B9" s="63">
        <v>5.8823529411764705E-2</v>
      </c>
      <c r="C9" s="17">
        <v>1</v>
      </c>
      <c r="D9" s="18">
        <v>1</v>
      </c>
      <c r="E9" s="19"/>
      <c r="F9" s="136">
        <v>3</v>
      </c>
      <c r="G9" s="137"/>
      <c r="H9" s="20"/>
      <c r="I9" s="81" t="s">
        <v>20</v>
      </c>
      <c r="J9" s="81" t="s">
        <v>20</v>
      </c>
      <c r="K9" s="138" t="s">
        <v>20</v>
      </c>
      <c r="L9" s="138"/>
      <c r="M9" s="20"/>
      <c r="N9" s="116">
        <v>0</v>
      </c>
      <c r="O9" s="21">
        <v>3</v>
      </c>
      <c r="P9" s="2"/>
      <c r="Q9" s="2"/>
    </row>
    <row r="10" spans="1:17" x14ac:dyDescent="0.3">
      <c r="A10" s="22" t="s">
        <v>18</v>
      </c>
      <c r="B10" s="193">
        <v>0.2</v>
      </c>
      <c r="C10" s="23">
        <v>3</v>
      </c>
      <c r="D10" s="25">
        <v>0.66666666666666663</v>
      </c>
      <c r="E10" s="19"/>
      <c r="F10" s="134">
        <v>3.5</v>
      </c>
      <c r="G10" s="135"/>
      <c r="H10" s="20"/>
      <c r="I10" s="25">
        <v>0.33333333333333331</v>
      </c>
      <c r="J10" s="25">
        <v>1</v>
      </c>
      <c r="K10" s="130">
        <v>3</v>
      </c>
      <c r="L10" s="130"/>
      <c r="M10" s="20"/>
      <c r="N10" s="117">
        <v>0</v>
      </c>
      <c r="O10" s="26">
        <v>3.3</v>
      </c>
      <c r="P10" s="2"/>
      <c r="Q10" s="2"/>
    </row>
    <row r="11" spans="1:17" x14ac:dyDescent="0.3">
      <c r="A11" s="16" t="s">
        <v>19</v>
      </c>
      <c r="B11" s="63">
        <v>0.2</v>
      </c>
      <c r="C11" s="17">
        <v>3</v>
      </c>
      <c r="D11" s="18">
        <v>0</v>
      </c>
      <c r="E11" s="19"/>
      <c r="F11" s="125" t="s">
        <v>20</v>
      </c>
      <c r="G11" s="126"/>
      <c r="H11" s="20"/>
      <c r="I11" s="18">
        <v>1</v>
      </c>
      <c r="J11" s="18">
        <v>1</v>
      </c>
      <c r="K11" s="127">
        <v>4</v>
      </c>
      <c r="L11" s="127"/>
      <c r="M11" s="20"/>
      <c r="N11" s="116">
        <v>0</v>
      </c>
      <c r="O11" s="21">
        <v>4</v>
      </c>
      <c r="P11" s="2"/>
      <c r="Q11" s="2"/>
    </row>
    <row r="12" spans="1:17" x14ac:dyDescent="0.3">
      <c r="A12" s="22" t="s">
        <v>57</v>
      </c>
      <c r="B12" s="193">
        <v>0.33333333333333331</v>
      </c>
      <c r="C12" s="23">
        <v>2</v>
      </c>
      <c r="D12" s="25">
        <v>0</v>
      </c>
      <c r="E12" s="19"/>
      <c r="F12" s="128" t="s">
        <v>20</v>
      </c>
      <c r="G12" s="129"/>
      <c r="H12" s="20"/>
      <c r="I12" s="25">
        <v>0.5</v>
      </c>
      <c r="J12" s="25">
        <v>1</v>
      </c>
      <c r="K12" s="130">
        <v>3</v>
      </c>
      <c r="L12" s="130"/>
      <c r="M12" s="20"/>
      <c r="N12" s="117">
        <v>0.5</v>
      </c>
      <c r="O12" s="26">
        <v>3</v>
      </c>
      <c r="P12" s="2"/>
      <c r="Q12" s="2"/>
    </row>
    <row r="13" spans="1:17" x14ac:dyDescent="0.3">
      <c r="A13" s="28" t="s">
        <v>21</v>
      </c>
      <c r="B13" s="197">
        <v>0.2</v>
      </c>
      <c r="C13" s="29">
        <v>3</v>
      </c>
      <c r="D13" s="30">
        <v>0.66666666666666663</v>
      </c>
      <c r="E13" s="19"/>
      <c r="F13" s="131">
        <v>3.5</v>
      </c>
      <c r="G13" s="132"/>
      <c r="H13" s="20"/>
      <c r="I13" s="30">
        <v>0.33333333333333331</v>
      </c>
      <c r="J13" s="30">
        <v>0</v>
      </c>
      <c r="K13" s="133">
        <v>3</v>
      </c>
      <c r="L13" s="133"/>
      <c r="M13" s="20"/>
      <c r="N13" s="205">
        <v>0</v>
      </c>
      <c r="O13" s="31">
        <v>3</v>
      </c>
      <c r="P13" s="2"/>
      <c r="Q13" s="2"/>
    </row>
    <row r="14" spans="1:17" x14ac:dyDescent="0.3">
      <c r="A14" s="32" t="s">
        <v>22</v>
      </c>
      <c r="B14" s="206">
        <v>0.26016260162601629</v>
      </c>
      <c r="C14" s="33">
        <v>32</v>
      </c>
      <c r="D14" s="34">
        <v>0.53</v>
      </c>
      <c r="E14" s="33"/>
      <c r="F14" s="33"/>
      <c r="G14" s="33">
        <v>3.4</v>
      </c>
      <c r="H14" s="33"/>
      <c r="I14" s="34">
        <v>0.44</v>
      </c>
      <c r="J14" s="34">
        <v>0.86</v>
      </c>
      <c r="K14" s="33"/>
      <c r="L14" s="35">
        <v>3.3</v>
      </c>
      <c r="M14" s="33"/>
      <c r="N14" s="33"/>
      <c r="O14" s="36">
        <v>3.4</v>
      </c>
      <c r="P14" s="2"/>
      <c r="Q14" s="2"/>
    </row>
    <row r="15" spans="1:17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5"/>
      <c r="E16" s="2"/>
      <c r="F16" s="2"/>
      <c r="H16" s="2"/>
      <c r="K16" s="2"/>
      <c r="M16" s="2"/>
      <c r="N16" s="2"/>
      <c r="O16" s="2"/>
      <c r="P16" s="2"/>
      <c r="Q16" s="2"/>
    </row>
    <row r="17" spans="1:17" x14ac:dyDescent="0.3">
      <c r="A17" s="5" t="s">
        <v>70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38" t="s">
        <v>25</v>
      </c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5" t="s">
        <v>26</v>
      </c>
      <c r="B19" s="5">
        <v>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5" t="s">
        <v>27</v>
      </c>
      <c r="B20" s="5">
        <v>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s="5" t="s">
        <v>71</v>
      </c>
      <c r="B21" s="5">
        <v>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5" t="s">
        <v>29</v>
      </c>
      <c r="B22" s="5">
        <v>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38" t="s">
        <v>63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mergeCells count="20">
    <mergeCell ref="F13:G13"/>
    <mergeCell ref="K13:L13"/>
    <mergeCell ref="F10:G10"/>
    <mergeCell ref="K10:L10"/>
    <mergeCell ref="F11:G11"/>
    <mergeCell ref="K11:L11"/>
    <mergeCell ref="F12:G12"/>
    <mergeCell ref="K12:L12"/>
    <mergeCell ref="F7:G7"/>
    <mergeCell ref="K7:L7"/>
    <mergeCell ref="F8:G8"/>
    <mergeCell ref="K8:L8"/>
    <mergeCell ref="F9:G9"/>
    <mergeCell ref="K9:L9"/>
    <mergeCell ref="A1:B1"/>
    <mergeCell ref="A5:A6"/>
    <mergeCell ref="F5:G5"/>
    <mergeCell ref="K5:L5"/>
    <mergeCell ref="F6:G6"/>
    <mergeCell ref="K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K15" sqref="K15"/>
    </sheetView>
  </sheetViews>
  <sheetFormatPr defaultRowHeight="14.4" x14ac:dyDescent="0.3"/>
  <cols>
    <col min="1" max="1" width="16.88671875" customWidth="1"/>
    <col min="2" max="2" width="3.88671875" customWidth="1"/>
    <col min="3" max="3" width="13.109375" customWidth="1"/>
    <col min="4" max="4" width="1.6640625" customWidth="1"/>
    <col min="6" max="6" width="13.88671875" customWidth="1"/>
    <col min="7" max="7" width="1.6640625" customWidth="1"/>
    <col min="8" max="8" width="7.6640625" customWidth="1"/>
    <col min="9" max="9" width="11.5546875" customWidth="1"/>
    <col min="11" max="11" width="10.5546875" customWidth="1"/>
    <col min="12" max="12" width="1.6640625" customWidth="1"/>
    <col min="13" max="13" width="11.109375" customWidth="1"/>
    <col min="14" max="14" width="8.6640625" customWidth="1"/>
    <col min="257" max="257" width="16.88671875" customWidth="1"/>
    <col min="258" max="258" width="3.88671875" customWidth="1"/>
    <col min="259" max="259" width="13.109375" customWidth="1"/>
    <col min="260" max="260" width="1.6640625" customWidth="1"/>
    <col min="262" max="262" width="13.88671875" customWidth="1"/>
    <col min="263" max="263" width="1.6640625" customWidth="1"/>
    <col min="264" max="264" width="7.6640625" customWidth="1"/>
    <col min="265" max="265" width="11.5546875" customWidth="1"/>
    <col min="267" max="267" width="10.5546875" customWidth="1"/>
    <col min="268" max="268" width="1.6640625" customWidth="1"/>
    <col min="269" max="269" width="11.109375" customWidth="1"/>
    <col min="270" max="270" width="8.6640625" customWidth="1"/>
    <col min="513" max="513" width="16.88671875" customWidth="1"/>
    <col min="514" max="514" width="3.88671875" customWidth="1"/>
    <col min="515" max="515" width="13.109375" customWidth="1"/>
    <col min="516" max="516" width="1.6640625" customWidth="1"/>
    <col min="518" max="518" width="13.88671875" customWidth="1"/>
    <col min="519" max="519" width="1.6640625" customWidth="1"/>
    <col min="520" max="520" width="7.6640625" customWidth="1"/>
    <col min="521" max="521" width="11.5546875" customWidth="1"/>
    <col min="523" max="523" width="10.5546875" customWidth="1"/>
    <col min="524" max="524" width="1.6640625" customWidth="1"/>
    <col min="525" max="525" width="11.109375" customWidth="1"/>
    <col min="526" max="526" width="8.6640625" customWidth="1"/>
    <col min="769" max="769" width="16.88671875" customWidth="1"/>
    <col min="770" max="770" width="3.88671875" customWidth="1"/>
    <col min="771" max="771" width="13.109375" customWidth="1"/>
    <col min="772" max="772" width="1.6640625" customWidth="1"/>
    <col min="774" max="774" width="13.88671875" customWidth="1"/>
    <col min="775" max="775" width="1.6640625" customWidth="1"/>
    <col min="776" max="776" width="7.6640625" customWidth="1"/>
    <col min="777" max="777" width="11.5546875" customWidth="1"/>
    <col min="779" max="779" width="10.5546875" customWidth="1"/>
    <col min="780" max="780" width="1.6640625" customWidth="1"/>
    <col min="781" max="781" width="11.109375" customWidth="1"/>
    <col min="782" max="782" width="8.6640625" customWidth="1"/>
    <col min="1025" max="1025" width="16.88671875" customWidth="1"/>
    <col min="1026" max="1026" width="3.88671875" customWidth="1"/>
    <col min="1027" max="1027" width="13.109375" customWidth="1"/>
    <col min="1028" max="1028" width="1.6640625" customWidth="1"/>
    <col min="1030" max="1030" width="13.88671875" customWidth="1"/>
    <col min="1031" max="1031" width="1.6640625" customWidth="1"/>
    <col min="1032" max="1032" width="7.6640625" customWidth="1"/>
    <col min="1033" max="1033" width="11.5546875" customWidth="1"/>
    <col min="1035" max="1035" width="10.5546875" customWidth="1"/>
    <col min="1036" max="1036" width="1.6640625" customWidth="1"/>
    <col min="1037" max="1037" width="11.109375" customWidth="1"/>
    <col min="1038" max="1038" width="8.6640625" customWidth="1"/>
    <col min="1281" max="1281" width="16.88671875" customWidth="1"/>
    <col min="1282" max="1282" width="3.88671875" customWidth="1"/>
    <col min="1283" max="1283" width="13.109375" customWidth="1"/>
    <col min="1284" max="1284" width="1.6640625" customWidth="1"/>
    <col min="1286" max="1286" width="13.88671875" customWidth="1"/>
    <col min="1287" max="1287" width="1.6640625" customWidth="1"/>
    <col min="1288" max="1288" width="7.6640625" customWidth="1"/>
    <col min="1289" max="1289" width="11.5546875" customWidth="1"/>
    <col min="1291" max="1291" width="10.5546875" customWidth="1"/>
    <col min="1292" max="1292" width="1.6640625" customWidth="1"/>
    <col min="1293" max="1293" width="11.109375" customWidth="1"/>
    <col min="1294" max="1294" width="8.6640625" customWidth="1"/>
    <col min="1537" max="1537" width="16.88671875" customWidth="1"/>
    <col min="1538" max="1538" width="3.88671875" customWidth="1"/>
    <col min="1539" max="1539" width="13.109375" customWidth="1"/>
    <col min="1540" max="1540" width="1.6640625" customWidth="1"/>
    <col min="1542" max="1542" width="13.88671875" customWidth="1"/>
    <col min="1543" max="1543" width="1.6640625" customWidth="1"/>
    <col min="1544" max="1544" width="7.6640625" customWidth="1"/>
    <col min="1545" max="1545" width="11.5546875" customWidth="1"/>
    <col min="1547" max="1547" width="10.5546875" customWidth="1"/>
    <col min="1548" max="1548" width="1.6640625" customWidth="1"/>
    <col min="1549" max="1549" width="11.109375" customWidth="1"/>
    <col min="1550" max="1550" width="8.6640625" customWidth="1"/>
    <col min="1793" max="1793" width="16.88671875" customWidth="1"/>
    <col min="1794" max="1794" width="3.88671875" customWidth="1"/>
    <col min="1795" max="1795" width="13.109375" customWidth="1"/>
    <col min="1796" max="1796" width="1.6640625" customWidth="1"/>
    <col min="1798" max="1798" width="13.88671875" customWidth="1"/>
    <col min="1799" max="1799" width="1.6640625" customWidth="1"/>
    <col min="1800" max="1800" width="7.6640625" customWidth="1"/>
    <col min="1801" max="1801" width="11.5546875" customWidth="1"/>
    <col min="1803" max="1803" width="10.5546875" customWidth="1"/>
    <col min="1804" max="1804" width="1.6640625" customWidth="1"/>
    <col min="1805" max="1805" width="11.109375" customWidth="1"/>
    <col min="1806" max="1806" width="8.6640625" customWidth="1"/>
    <col min="2049" max="2049" width="16.88671875" customWidth="1"/>
    <col min="2050" max="2050" width="3.88671875" customWidth="1"/>
    <col min="2051" max="2051" width="13.109375" customWidth="1"/>
    <col min="2052" max="2052" width="1.6640625" customWidth="1"/>
    <col min="2054" max="2054" width="13.88671875" customWidth="1"/>
    <col min="2055" max="2055" width="1.6640625" customWidth="1"/>
    <col min="2056" max="2056" width="7.6640625" customWidth="1"/>
    <col min="2057" max="2057" width="11.5546875" customWidth="1"/>
    <col min="2059" max="2059" width="10.5546875" customWidth="1"/>
    <col min="2060" max="2060" width="1.6640625" customWidth="1"/>
    <col min="2061" max="2061" width="11.109375" customWidth="1"/>
    <col min="2062" max="2062" width="8.6640625" customWidth="1"/>
    <col min="2305" max="2305" width="16.88671875" customWidth="1"/>
    <col min="2306" max="2306" width="3.88671875" customWidth="1"/>
    <col min="2307" max="2307" width="13.109375" customWidth="1"/>
    <col min="2308" max="2308" width="1.6640625" customWidth="1"/>
    <col min="2310" max="2310" width="13.88671875" customWidth="1"/>
    <col min="2311" max="2311" width="1.6640625" customWidth="1"/>
    <col min="2312" max="2312" width="7.6640625" customWidth="1"/>
    <col min="2313" max="2313" width="11.5546875" customWidth="1"/>
    <col min="2315" max="2315" width="10.5546875" customWidth="1"/>
    <col min="2316" max="2316" width="1.6640625" customWidth="1"/>
    <col min="2317" max="2317" width="11.109375" customWidth="1"/>
    <col min="2318" max="2318" width="8.6640625" customWidth="1"/>
    <col min="2561" max="2561" width="16.88671875" customWidth="1"/>
    <col min="2562" max="2562" width="3.88671875" customWidth="1"/>
    <col min="2563" max="2563" width="13.109375" customWidth="1"/>
    <col min="2564" max="2564" width="1.6640625" customWidth="1"/>
    <col min="2566" max="2566" width="13.88671875" customWidth="1"/>
    <col min="2567" max="2567" width="1.6640625" customWidth="1"/>
    <col min="2568" max="2568" width="7.6640625" customWidth="1"/>
    <col min="2569" max="2569" width="11.5546875" customWidth="1"/>
    <col min="2571" max="2571" width="10.5546875" customWidth="1"/>
    <col min="2572" max="2572" width="1.6640625" customWidth="1"/>
    <col min="2573" max="2573" width="11.109375" customWidth="1"/>
    <col min="2574" max="2574" width="8.6640625" customWidth="1"/>
    <col min="2817" max="2817" width="16.88671875" customWidth="1"/>
    <col min="2818" max="2818" width="3.88671875" customWidth="1"/>
    <col min="2819" max="2819" width="13.109375" customWidth="1"/>
    <col min="2820" max="2820" width="1.6640625" customWidth="1"/>
    <col min="2822" max="2822" width="13.88671875" customWidth="1"/>
    <col min="2823" max="2823" width="1.6640625" customWidth="1"/>
    <col min="2824" max="2824" width="7.6640625" customWidth="1"/>
    <col min="2825" max="2825" width="11.5546875" customWidth="1"/>
    <col min="2827" max="2827" width="10.5546875" customWidth="1"/>
    <col min="2828" max="2828" width="1.6640625" customWidth="1"/>
    <col min="2829" max="2829" width="11.109375" customWidth="1"/>
    <col min="2830" max="2830" width="8.6640625" customWidth="1"/>
    <col min="3073" max="3073" width="16.88671875" customWidth="1"/>
    <col min="3074" max="3074" width="3.88671875" customWidth="1"/>
    <col min="3075" max="3075" width="13.109375" customWidth="1"/>
    <col min="3076" max="3076" width="1.6640625" customWidth="1"/>
    <col min="3078" max="3078" width="13.88671875" customWidth="1"/>
    <col min="3079" max="3079" width="1.6640625" customWidth="1"/>
    <col min="3080" max="3080" width="7.6640625" customWidth="1"/>
    <col min="3081" max="3081" width="11.5546875" customWidth="1"/>
    <col min="3083" max="3083" width="10.5546875" customWidth="1"/>
    <col min="3084" max="3084" width="1.6640625" customWidth="1"/>
    <col min="3085" max="3085" width="11.109375" customWidth="1"/>
    <col min="3086" max="3086" width="8.6640625" customWidth="1"/>
    <col min="3329" max="3329" width="16.88671875" customWidth="1"/>
    <col min="3330" max="3330" width="3.88671875" customWidth="1"/>
    <col min="3331" max="3331" width="13.109375" customWidth="1"/>
    <col min="3332" max="3332" width="1.6640625" customWidth="1"/>
    <col min="3334" max="3334" width="13.88671875" customWidth="1"/>
    <col min="3335" max="3335" width="1.6640625" customWidth="1"/>
    <col min="3336" max="3336" width="7.6640625" customWidth="1"/>
    <col min="3337" max="3337" width="11.5546875" customWidth="1"/>
    <col min="3339" max="3339" width="10.5546875" customWidth="1"/>
    <col min="3340" max="3340" width="1.6640625" customWidth="1"/>
    <col min="3341" max="3341" width="11.109375" customWidth="1"/>
    <col min="3342" max="3342" width="8.6640625" customWidth="1"/>
    <col min="3585" max="3585" width="16.88671875" customWidth="1"/>
    <col min="3586" max="3586" width="3.88671875" customWidth="1"/>
    <col min="3587" max="3587" width="13.109375" customWidth="1"/>
    <col min="3588" max="3588" width="1.6640625" customWidth="1"/>
    <col min="3590" max="3590" width="13.88671875" customWidth="1"/>
    <col min="3591" max="3591" width="1.6640625" customWidth="1"/>
    <col min="3592" max="3592" width="7.6640625" customWidth="1"/>
    <col min="3593" max="3593" width="11.5546875" customWidth="1"/>
    <col min="3595" max="3595" width="10.5546875" customWidth="1"/>
    <col min="3596" max="3596" width="1.6640625" customWidth="1"/>
    <col min="3597" max="3597" width="11.109375" customWidth="1"/>
    <col min="3598" max="3598" width="8.6640625" customWidth="1"/>
    <col min="3841" max="3841" width="16.88671875" customWidth="1"/>
    <col min="3842" max="3842" width="3.88671875" customWidth="1"/>
    <col min="3843" max="3843" width="13.109375" customWidth="1"/>
    <col min="3844" max="3844" width="1.6640625" customWidth="1"/>
    <col min="3846" max="3846" width="13.88671875" customWidth="1"/>
    <col min="3847" max="3847" width="1.6640625" customWidth="1"/>
    <col min="3848" max="3848" width="7.6640625" customWidth="1"/>
    <col min="3849" max="3849" width="11.5546875" customWidth="1"/>
    <col min="3851" max="3851" width="10.5546875" customWidth="1"/>
    <col min="3852" max="3852" width="1.6640625" customWidth="1"/>
    <col min="3853" max="3853" width="11.109375" customWidth="1"/>
    <col min="3854" max="3854" width="8.6640625" customWidth="1"/>
    <col min="4097" max="4097" width="16.88671875" customWidth="1"/>
    <col min="4098" max="4098" width="3.88671875" customWidth="1"/>
    <col min="4099" max="4099" width="13.109375" customWidth="1"/>
    <col min="4100" max="4100" width="1.6640625" customWidth="1"/>
    <col min="4102" max="4102" width="13.88671875" customWidth="1"/>
    <col min="4103" max="4103" width="1.6640625" customWidth="1"/>
    <col min="4104" max="4104" width="7.6640625" customWidth="1"/>
    <col min="4105" max="4105" width="11.5546875" customWidth="1"/>
    <col min="4107" max="4107" width="10.5546875" customWidth="1"/>
    <col min="4108" max="4108" width="1.6640625" customWidth="1"/>
    <col min="4109" max="4109" width="11.109375" customWidth="1"/>
    <col min="4110" max="4110" width="8.6640625" customWidth="1"/>
    <col min="4353" max="4353" width="16.88671875" customWidth="1"/>
    <col min="4354" max="4354" width="3.88671875" customWidth="1"/>
    <col min="4355" max="4355" width="13.109375" customWidth="1"/>
    <col min="4356" max="4356" width="1.6640625" customWidth="1"/>
    <col min="4358" max="4358" width="13.88671875" customWidth="1"/>
    <col min="4359" max="4359" width="1.6640625" customWidth="1"/>
    <col min="4360" max="4360" width="7.6640625" customWidth="1"/>
    <col min="4361" max="4361" width="11.5546875" customWidth="1"/>
    <col min="4363" max="4363" width="10.5546875" customWidth="1"/>
    <col min="4364" max="4364" width="1.6640625" customWidth="1"/>
    <col min="4365" max="4365" width="11.109375" customWidth="1"/>
    <col min="4366" max="4366" width="8.6640625" customWidth="1"/>
    <col min="4609" max="4609" width="16.88671875" customWidth="1"/>
    <col min="4610" max="4610" width="3.88671875" customWidth="1"/>
    <col min="4611" max="4611" width="13.109375" customWidth="1"/>
    <col min="4612" max="4612" width="1.6640625" customWidth="1"/>
    <col min="4614" max="4614" width="13.88671875" customWidth="1"/>
    <col min="4615" max="4615" width="1.6640625" customWidth="1"/>
    <col min="4616" max="4616" width="7.6640625" customWidth="1"/>
    <col min="4617" max="4617" width="11.5546875" customWidth="1"/>
    <col min="4619" max="4619" width="10.5546875" customWidth="1"/>
    <col min="4620" max="4620" width="1.6640625" customWidth="1"/>
    <col min="4621" max="4621" width="11.109375" customWidth="1"/>
    <col min="4622" max="4622" width="8.6640625" customWidth="1"/>
    <col min="4865" max="4865" width="16.88671875" customWidth="1"/>
    <col min="4866" max="4866" width="3.88671875" customWidth="1"/>
    <col min="4867" max="4867" width="13.109375" customWidth="1"/>
    <col min="4868" max="4868" width="1.6640625" customWidth="1"/>
    <col min="4870" max="4870" width="13.88671875" customWidth="1"/>
    <col min="4871" max="4871" width="1.6640625" customWidth="1"/>
    <col min="4872" max="4872" width="7.6640625" customWidth="1"/>
    <col min="4873" max="4873" width="11.5546875" customWidth="1"/>
    <col min="4875" max="4875" width="10.5546875" customWidth="1"/>
    <col min="4876" max="4876" width="1.6640625" customWidth="1"/>
    <col min="4877" max="4877" width="11.109375" customWidth="1"/>
    <col min="4878" max="4878" width="8.6640625" customWidth="1"/>
    <col min="5121" max="5121" width="16.88671875" customWidth="1"/>
    <col min="5122" max="5122" width="3.88671875" customWidth="1"/>
    <col min="5123" max="5123" width="13.109375" customWidth="1"/>
    <col min="5124" max="5124" width="1.6640625" customWidth="1"/>
    <col min="5126" max="5126" width="13.88671875" customWidth="1"/>
    <col min="5127" max="5127" width="1.6640625" customWidth="1"/>
    <col min="5128" max="5128" width="7.6640625" customWidth="1"/>
    <col min="5129" max="5129" width="11.5546875" customWidth="1"/>
    <col min="5131" max="5131" width="10.5546875" customWidth="1"/>
    <col min="5132" max="5132" width="1.6640625" customWidth="1"/>
    <col min="5133" max="5133" width="11.109375" customWidth="1"/>
    <col min="5134" max="5134" width="8.6640625" customWidth="1"/>
    <col min="5377" max="5377" width="16.88671875" customWidth="1"/>
    <col min="5378" max="5378" width="3.88671875" customWidth="1"/>
    <col min="5379" max="5379" width="13.109375" customWidth="1"/>
    <col min="5380" max="5380" width="1.6640625" customWidth="1"/>
    <col min="5382" max="5382" width="13.88671875" customWidth="1"/>
    <col min="5383" max="5383" width="1.6640625" customWidth="1"/>
    <col min="5384" max="5384" width="7.6640625" customWidth="1"/>
    <col min="5385" max="5385" width="11.5546875" customWidth="1"/>
    <col min="5387" max="5387" width="10.5546875" customWidth="1"/>
    <col min="5388" max="5388" width="1.6640625" customWidth="1"/>
    <col min="5389" max="5389" width="11.109375" customWidth="1"/>
    <col min="5390" max="5390" width="8.6640625" customWidth="1"/>
    <col min="5633" max="5633" width="16.88671875" customWidth="1"/>
    <col min="5634" max="5634" width="3.88671875" customWidth="1"/>
    <col min="5635" max="5635" width="13.109375" customWidth="1"/>
    <col min="5636" max="5636" width="1.6640625" customWidth="1"/>
    <col min="5638" max="5638" width="13.88671875" customWidth="1"/>
    <col min="5639" max="5639" width="1.6640625" customWidth="1"/>
    <col min="5640" max="5640" width="7.6640625" customWidth="1"/>
    <col min="5641" max="5641" width="11.5546875" customWidth="1"/>
    <col min="5643" max="5643" width="10.5546875" customWidth="1"/>
    <col min="5644" max="5644" width="1.6640625" customWidth="1"/>
    <col min="5645" max="5645" width="11.109375" customWidth="1"/>
    <col min="5646" max="5646" width="8.6640625" customWidth="1"/>
    <col min="5889" max="5889" width="16.88671875" customWidth="1"/>
    <col min="5890" max="5890" width="3.88671875" customWidth="1"/>
    <col min="5891" max="5891" width="13.109375" customWidth="1"/>
    <col min="5892" max="5892" width="1.6640625" customWidth="1"/>
    <col min="5894" max="5894" width="13.88671875" customWidth="1"/>
    <col min="5895" max="5895" width="1.6640625" customWidth="1"/>
    <col min="5896" max="5896" width="7.6640625" customWidth="1"/>
    <col min="5897" max="5897" width="11.5546875" customWidth="1"/>
    <col min="5899" max="5899" width="10.5546875" customWidth="1"/>
    <col min="5900" max="5900" width="1.6640625" customWidth="1"/>
    <col min="5901" max="5901" width="11.109375" customWidth="1"/>
    <col min="5902" max="5902" width="8.6640625" customWidth="1"/>
    <col min="6145" max="6145" width="16.88671875" customWidth="1"/>
    <col min="6146" max="6146" width="3.88671875" customWidth="1"/>
    <col min="6147" max="6147" width="13.109375" customWidth="1"/>
    <col min="6148" max="6148" width="1.6640625" customWidth="1"/>
    <col min="6150" max="6150" width="13.88671875" customWidth="1"/>
    <col min="6151" max="6151" width="1.6640625" customWidth="1"/>
    <col min="6152" max="6152" width="7.6640625" customWidth="1"/>
    <col min="6153" max="6153" width="11.5546875" customWidth="1"/>
    <col min="6155" max="6155" width="10.5546875" customWidth="1"/>
    <col min="6156" max="6156" width="1.6640625" customWidth="1"/>
    <col min="6157" max="6157" width="11.109375" customWidth="1"/>
    <col min="6158" max="6158" width="8.6640625" customWidth="1"/>
    <col min="6401" max="6401" width="16.88671875" customWidth="1"/>
    <col min="6402" max="6402" width="3.88671875" customWidth="1"/>
    <col min="6403" max="6403" width="13.109375" customWidth="1"/>
    <col min="6404" max="6404" width="1.6640625" customWidth="1"/>
    <col min="6406" max="6406" width="13.88671875" customWidth="1"/>
    <col min="6407" max="6407" width="1.6640625" customWidth="1"/>
    <col min="6408" max="6408" width="7.6640625" customWidth="1"/>
    <col min="6409" max="6409" width="11.5546875" customWidth="1"/>
    <col min="6411" max="6411" width="10.5546875" customWidth="1"/>
    <col min="6412" max="6412" width="1.6640625" customWidth="1"/>
    <col min="6413" max="6413" width="11.109375" customWidth="1"/>
    <col min="6414" max="6414" width="8.6640625" customWidth="1"/>
    <col min="6657" max="6657" width="16.88671875" customWidth="1"/>
    <col min="6658" max="6658" width="3.88671875" customWidth="1"/>
    <col min="6659" max="6659" width="13.109375" customWidth="1"/>
    <col min="6660" max="6660" width="1.6640625" customWidth="1"/>
    <col min="6662" max="6662" width="13.88671875" customWidth="1"/>
    <col min="6663" max="6663" width="1.6640625" customWidth="1"/>
    <col min="6664" max="6664" width="7.6640625" customWidth="1"/>
    <col min="6665" max="6665" width="11.5546875" customWidth="1"/>
    <col min="6667" max="6667" width="10.5546875" customWidth="1"/>
    <col min="6668" max="6668" width="1.6640625" customWidth="1"/>
    <col min="6669" max="6669" width="11.109375" customWidth="1"/>
    <col min="6670" max="6670" width="8.6640625" customWidth="1"/>
    <col min="6913" max="6913" width="16.88671875" customWidth="1"/>
    <col min="6914" max="6914" width="3.88671875" customWidth="1"/>
    <col min="6915" max="6915" width="13.109375" customWidth="1"/>
    <col min="6916" max="6916" width="1.6640625" customWidth="1"/>
    <col min="6918" max="6918" width="13.88671875" customWidth="1"/>
    <col min="6919" max="6919" width="1.6640625" customWidth="1"/>
    <col min="6920" max="6920" width="7.6640625" customWidth="1"/>
    <col min="6921" max="6921" width="11.5546875" customWidth="1"/>
    <col min="6923" max="6923" width="10.5546875" customWidth="1"/>
    <col min="6924" max="6924" width="1.6640625" customWidth="1"/>
    <col min="6925" max="6925" width="11.109375" customWidth="1"/>
    <col min="6926" max="6926" width="8.6640625" customWidth="1"/>
    <col min="7169" max="7169" width="16.88671875" customWidth="1"/>
    <col min="7170" max="7170" width="3.88671875" customWidth="1"/>
    <col min="7171" max="7171" width="13.109375" customWidth="1"/>
    <col min="7172" max="7172" width="1.6640625" customWidth="1"/>
    <col min="7174" max="7174" width="13.88671875" customWidth="1"/>
    <col min="7175" max="7175" width="1.6640625" customWidth="1"/>
    <col min="7176" max="7176" width="7.6640625" customWidth="1"/>
    <col min="7177" max="7177" width="11.5546875" customWidth="1"/>
    <col min="7179" max="7179" width="10.5546875" customWidth="1"/>
    <col min="7180" max="7180" width="1.6640625" customWidth="1"/>
    <col min="7181" max="7181" width="11.109375" customWidth="1"/>
    <col min="7182" max="7182" width="8.6640625" customWidth="1"/>
    <col min="7425" max="7425" width="16.88671875" customWidth="1"/>
    <col min="7426" max="7426" width="3.88671875" customWidth="1"/>
    <col min="7427" max="7427" width="13.109375" customWidth="1"/>
    <col min="7428" max="7428" width="1.6640625" customWidth="1"/>
    <col min="7430" max="7430" width="13.88671875" customWidth="1"/>
    <col min="7431" max="7431" width="1.6640625" customWidth="1"/>
    <col min="7432" max="7432" width="7.6640625" customWidth="1"/>
    <col min="7433" max="7433" width="11.5546875" customWidth="1"/>
    <col min="7435" max="7435" width="10.5546875" customWidth="1"/>
    <col min="7436" max="7436" width="1.6640625" customWidth="1"/>
    <col min="7437" max="7437" width="11.109375" customWidth="1"/>
    <col min="7438" max="7438" width="8.6640625" customWidth="1"/>
    <col min="7681" max="7681" width="16.88671875" customWidth="1"/>
    <col min="7682" max="7682" width="3.88671875" customWidth="1"/>
    <col min="7683" max="7683" width="13.109375" customWidth="1"/>
    <col min="7684" max="7684" width="1.6640625" customWidth="1"/>
    <col min="7686" max="7686" width="13.88671875" customWidth="1"/>
    <col min="7687" max="7687" width="1.6640625" customWidth="1"/>
    <col min="7688" max="7688" width="7.6640625" customWidth="1"/>
    <col min="7689" max="7689" width="11.5546875" customWidth="1"/>
    <col min="7691" max="7691" width="10.5546875" customWidth="1"/>
    <col min="7692" max="7692" width="1.6640625" customWidth="1"/>
    <col min="7693" max="7693" width="11.109375" customWidth="1"/>
    <col min="7694" max="7694" width="8.6640625" customWidth="1"/>
    <col min="7937" max="7937" width="16.88671875" customWidth="1"/>
    <col min="7938" max="7938" width="3.88671875" customWidth="1"/>
    <col min="7939" max="7939" width="13.109375" customWidth="1"/>
    <col min="7940" max="7940" width="1.6640625" customWidth="1"/>
    <col min="7942" max="7942" width="13.88671875" customWidth="1"/>
    <col min="7943" max="7943" width="1.6640625" customWidth="1"/>
    <col min="7944" max="7944" width="7.6640625" customWidth="1"/>
    <col min="7945" max="7945" width="11.5546875" customWidth="1"/>
    <col min="7947" max="7947" width="10.5546875" customWidth="1"/>
    <col min="7948" max="7948" width="1.6640625" customWidth="1"/>
    <col min="7949" max="7949" width="11.109375" customWidth="1"/>
    <col min="7950" max="7950" width="8.6640625" customWidth="1"/>
    <col min="8193" max="8193" width="16.88671875" customWidth="1"/>
    <col min="8194" max="8194" width="3.88671875" customWidth="1"/>
    <col min="8195" max="8195" width="13.109375" customWidth="1"/>
    <col min="8196" max="8196" width="1.6640625" customWidth="1"/>
    <col min="8198" max="8198" width="13.88671875" customWidth="1"/>
    <col min="8199" max="8199" width="1.6640625" customWidth="1"/>
    <col min="8200" max="8200" width="7.6640625" customWidth="1"/>
    <col min="8201" max="8201" width="11.5546875" customWidth="1"/>
    <col min="8203" max="8203" width="10.5546875" customWidth="1"/>
    <col min="8204" max="8204" width="1.6640625" customWidth="1"/>
    <col min="8205" max="8205" width="11.109375" customWidth="1"/>
    <col min="8206" max="8206" width="8.6640625" customWidth="1"/>
    <col min="8449" max="8449" width="16.88671875" customWidth="1"/>
    <col min="8450" max="8450" width="3.88671875" customWidth="1"/>
    <col min="8451" max="8451" width="13.109375" customWidth="1"/>
    <col min="8452" max="8452" width="1.6640625" customWidth="1"/>
    <col min="8454" max="8454" width="13.88671875" customWidth="1"/>
    <col min="8455" max="8455" width="1.6640625" customWidth="1"/>
    <col min="8456" max="8456" width="7.6640625" customWidth="1"/>
    <col min="8457" max="8457" width="11.5546875" customWidth="1"/>
    <col min="8459" max="8459" width="10.5546875" customWidth="1"/>
    <col min="8460" max="8460" width="1.6640625" customWidth="1"/>
    <col min="8461" max="8461" width="11.109375" customWidth="1"/>
    <col min="8462" max="8462" width="8.6640625" customWidth="1"/>
    <col min="8705" max="8705" width="16.88671875" customWidth="1"/>
    <col min="8706" max="8706" width="3.88671875" customWidth="1"/>
    <col min="8707" max="8707" width="13.109375" customWidth="1"/>
    <col min="8708" max="8708" width="1.6640625" customWidth="1"/>
    <col min="8710" max="8710" width="13.88671875" customWidth="1"/>
    <col min="8711" max="8711" width="1.6640625" customWidth="1"/>
    <col min="8712" max="8712" width="7.6640625" customWidth="1"/>
    <col min="8713" max="8713" width="11.5546875" customWidth="1"/>
    <col min="8715" max="8715" width="10.5546875" customWidth="1"/>
    <col min="8716" max="8716" width="1.6640625" customWidth="1"/>
    <col min="8717" max="8717" width="11.109375" customWidth="1"/>
    <col min="8718" max="8718" width="8.6640625" customWidth="1"/>
    <col min="8961" max="8961" width="16.88671875" customWidth="1"/>
    <col min="8962" max="8962" width="3.88671875" customWidth="1"/>
    <col min="8963" max="8963" width="13.109375" customWidth="1"/>
    <col min="8964" max="8964" width="1.6640625" customWidth="1"/>
    <col min="8966" max="8966" width="13.88671875" customWidth="1"/>
    <col min="8967" max="8967" width="1.6640625" customWidth="1"/>
    <col min="8968" max="8968" width="7.6640625" customWidth="1"/>
    <col min="8969" max="8969" width="11.5546875" customWidth="1"/>
    <col min="8971" max="8971" width="10.5546875" customWidth="1"/>
    <col min="8972" max="8972" width="1.6640625" customWidth="1"/>
    <col min="8973" max="8973" width="11.109375" customWidth="1"/>
    <col min="8974" max="8974" width="8.6640625" customWidth="1"/>
    <col min="9217" max="9217" width="16.88671875" customWidth="1"/>
    <col min="9218" max="9218" width="3.88671875" customWidth="1"/>
    <col min="9219" max="9219" width="13.109375" customWidth="1"/>
    <col min="9220" max="9220" width="1.6640625" customWidth="1"/>
    <col min="9222" max="9222" width="13.88671875" customWidth="1"/>
    <col min="9223" max="9223" width="1.6640625" customWidth="1"/>
    <col min="9224" max="9224" width="7.6640625" customWidth="1"/>
    <col min="9225" max="9225" width="11.5546875" customWidth="1"/>
    <col min="9227" max="9227" width="10.5546875" customWidth="1"/>
    <col min="9228" max="9228" width="1.6640625" customWidth="1"/>
    <col min="9229" max="9229" width="11.109375" customWidth="1"/>
    <col min="9230" max="9230" width="8.6640625" customWidth="1"/>
    <col min="9473" max="9473" width="16.88671875" customWidth="1"/>
    <col min="9474" max="9474" width="3.88671875" customWidth="1"/>
    <col min="9475" max="9475" width="13.109375" customWidth="1"/>
    <col min="9476" max="9476" width="1.6640625" customWidth="1"/>
    <col min="9478" max="9478" width="13.88671875" customWidth="1"/>
    <col min="9479" max="9479" width="1.6640625" customWidth="1"/>
    <col min="9480" max="9480" width="7.6640625" customWidth="1"/>
    <col min="9481" max="9481" width="11.5546875" customWidth="1"/>
    <col min="9483" max="9483" width="10.5546875" customWidth="1"/>
    <col min="9484" max="9484" width="1.6640625" customWidth="1"/>
    <col min="9485" max="9485" width="11.109375" customWidth="1"/>
    <col min="9486" max="9486" width="8.6640625" customWidth="1"/>
    <col min="9729" max="9729" width="16.88671875" customWidth="1"/>
    <col min="9730" max="9730" width="3.88671875" customWidth="1"/>
    <col min="9731" max="9731" width="13.109375" customWidth="1"/>
    <col min="9732" max="9732" width="1.6640625" customWidth="1"/>
    <col min="9734" max="9734" width="13.88671875" customWidth="1"/>
    <col min="9735" max="9735" width="1.6640625" customWidth="1"/>
    <col min="9736" max="9736" width="7.6640625" customWidth="1"/>
    <col min="9737" max="9737" width="11.5546875" customWidth="1"/>
    <col min="9739" max="9739" width="10.5546875" customWidth="1"/>
    <col min="9740" max="9740" width="1.6640625" customWidth="1"/>
    <col min="9741" max="9741" width="11.109375" customWidth="1"/>
    <col min="9742" max="9742" width="8.6640625" customWidth="1"/>
    <col min="9985" max="9985" width="16.88671875" customWidth="1"/>
    <col min="9986" max="9986" width="3.88671875" customWidth="1"/>
    <col min="9987" max="9987" width="13.109375" customWidth="1"/>
    <col min="9988" max="9988" width="1.6640625" customWidth="1"/>
    <col min="9990" max="9990" width="13.88671875" customWidth="1"/>
    <col min="9991" max="9991" width="1.6640625" customWidth="1"/>
    <col min="9992" max="9992" width="7.6640625" customWidth="1"/>
    <col min="9993" max="9993" width="11.5546875" customWidth="1"/>
    <col min="9995" max="9995" width="10.5546875" customWidth="1"/>
    <col min="9996" max="9996" width="1.6640625" customWidth="1"/>
    <col min="9997" max="9997" width="11.109375" customWidth="1"/>
    <col min="9998" max="9998" width="8.6640625" customWidth="1"/>
    <col min="10241" max="10241" width="16.88671875" customWidth="1"/>
    <col min="10242" max="10242" width="3.88671875" customWidth="1"/>
    <col min="10243" max="10243" width="13.109375" customWidth="1"/>
    <col min="10244" max="10244" width="1.6640625" customWidth="1"/>
    <col min="10246" max="10246" width="13.88671875" customWidth="1"/>
    <col min="10247" max="10247" width="1.6640625" customWidth="1"/>
    <col min="10248" max="10248" width="7.6640625" customWidth="1"/>
    <col min="10249" max="10249" width="11.5546875" customWidth="1"/>
    <col min="10251" max="10251" width="10.5546875" customWidth="1"/>
    <col min="10252" max="10252" width="1.6640625" customWidth="1"/>
    <col min="10253" max="10253" width="11.109375" customWidth="1"/>
    <col min="10254" max="10254" width="8.6640625" customWidth="1"/>
    <col min="10497" max="10497" width="16.88671875" customWidth="1"/>
    <col min="10498" max="10498" width="3.88671875" customWidth="1"/>
    <col min="10499" max="10499" width="13.109375" customWidth="1"/>
    <col min="10500" max="10500" width="1.6640625" customWidth="1"/>
    <col min="10502" max="10502" width="13.88671875" customWidth="1"/>
    <col min="10503" max="10503" width="1.6640625" customWidth="1"/>
    <col min="10504" max="10504" width="7.6640625" customWidth="1"/>
    <col min="10505" max="10505" width="11.5546875" customWidth="1"/>
    <col min="10507" max="10507" width="10.5546875" customWidth="1"/>
    <col min="10508" max="10508" width="1.6640625" customWidth="1"/>
    <col min="10509" max="10509" width="11.109375" customWidth="1"/>
    <col min="10510" max="10510" width="8.6640625" customWidth="1"/>
    <col min="10753" max="10753" width="16.88671875" customWidth="1"/>
    <col min="10754" max="10754" width="3.88671875" customWidth="1"/>
    <col min="10755" max="10755" width="13.109375" customWidth="1"/>
    <col min="10756" max="10756" width="1.6640625" customWidth="1"/>
    <col min="10758" max="10758" width="13.88671875" customWidth="1"/>
    <col min="10759" max="10759" width="1.6640625" customWidth="1"/>
    <col min="10760" max="10760" width="7.6640625" customWidth="1"/>
    <col min="10761" max="10761" width="11.5546875" customWidth="1"/>
    <col min="10763" max="10763" width="10.5546875" customWidth="1"/>
    <col min="10764" max="10764" width="1.6640625" customWidth="1"/>
    <col min="10765" max="10765" width="11.109375" customWidth="1"/>
    <col min="10766" max="10766" width="8.6640625" customWidth="1"/>
    <col min="11009" max="11009" width="16.88671875" customWidth="1"/>
    <col min="11010" max="11010" width="3.88671875" customWidth="1"/>
    <col min="11011" max="11011" width="13.109375" customWidth="1"/>
    <col min="11012" max="11012" width="1.6640625" customWidth="1"/>
    <col min="11014" max="11014" width="13.88671875" customWidth="1"/>
    <col min="11015" max="11015" width="1.6640625" customWidth="1"/>
    <col min="11016" max="11016" width="7.6640625" customWidth="1"/>
    <col min="11017" max="11017" width="11.5546875" customWidth="1"/>
    <col min="11019" max="11019" width="10.5546875" customWidth="1"/>
    <col min="11020" max="11020" width="1.6640625" customWidth="1"/>
    <col min="11021" max="11021" width="11.109375" customWidth="1"/>
    <col min="11022" max="11022" width="8.6640625" customWidth="1"/>
    <col min="11265" max="11265" width="16.88671875" customWidth="1"/>
    <col min="11266" max="11266" width="3.88671875" customWidth="1"/>
    <col min="11267" max="11267" width="13.109375" customWidth="1"/>
    <col min="11268" max="11268" width="1.6640625" customWidth="1"/>
    <col min="11270" max="11270" width="13.88671875" customWidth="1"/>
    <col min="11271" max="11271" width="1.6640625" customWidth="1"/>
    <col min="11272" max="11272" width="7.6640625" customWidth="1"/>
    <col min="11273" max="11273" width="11.5546875" customWidth="1"/>
    <col min="11275" max="11275" width="10.5546875" customWidth="1"/>
    <col min="11276" max="11276" width="1.6640625" customWidth="1"/>
    <col min="11277" max="11277" width="11.109375" customWidth="1"/>
    <col min="11278" max="11278" width="8.6640625" customWidth="1"/>
    <col min="11521" max="11521" width="16.88671875" customWidth="1"/>
    <col min="11522" max="11522" width="3.88671875" customWidth="1"/>
    <col min="11523" max="11523" width="13.109375" customWidth="1"/>
    <col min="11524" max="11524" width="1.6640625" customWidth="1"/>
    <col min="11526" max="11526" width="13.88671875" customWidth="1"/>
    <col min="11527" max="11527" width="1.6640625" customWidth="1"/>
    <col min="11528" max="11528" width="7.6640625" customWidth="1"/>
    <col min="11529" max="11529" width="11.5546875" customWidth="1"/>
    <col min="11531" max="11531" width="10.5546875" customWidth="1"/>
    <col min="11532" max="11532" width="1.6640625" customWidth="1"/>
    <col min="11533" max="11533" width="11.109375" customWidth="1"/>
    <col min="11534" max="11534" width="8.6640625" customWidth="1"/>
    <col min="11777" max="11777" width="16.88671875" customWidth="1"/>
    <col min="11778" max="11778" width="3.88671875" customWidth="1"/>
    <col min="11779" max="11779" width="13.109375" customWidth="1"/>
    <col min="11780" max="11780" width="1.6640625" customWidth="1"/>
    <col min="11782" max="11782" width="13.88671875" customWidth="1"/>
    <col min="11783" max="11783" width="1.6640625" customWidth="1"/>
    <col min="11784" max="11784" width="7.6640625" customWidth="1"/>
    <col min="11785" max="11785" width="11.5546875" customWidth="1"/>
    <col min="11787" max="11787" width="10.5546875" customWidth="1"/>
    <col min="11788" max="11788" width="1.6640625" customWidth="1"/>
    <col min="11789" max="11789" width="11.109375" customWidth="1"/>
    <col min="11790" max="11790" width="8.6640625" customWidth="1"/>
    <col min="12033" max="12033" width="16.88671875" customWidth="1"/>
    <col min="12034" max="12034" width="3.88671875" customWidth="1"/>
    <col min="12035" max="12035" width="13.109375" customWidth="1"/>
    <col min="12036" max="12036" width="1.6640625" customWidth="1"/>
    <col min="12038" max="12038" width="13.88671875" customWidth="1"/>
    <col min="12039" max="12039" width="1.6640625" customWidth="1"/>
    <col min="12040" max="12040" width="7.6640625" customWidth="1"/>
    <col min="12041" max="12041" width="11.5546875" customWidth="1"/>
    <col min="12043" max="12043" width="10.5546875" customWidth="1"/>
    <col min="12044" max="12044" width="1.6640625" customWidth="1"/>
    <col min="12045" max="12045" width="11.109375" customWidth="1"/>
    <col min="12046" max="12046" width="8.6640625" customWidth="1"/>
    <col min="12289" max="12289" width="16.88671875" customWidth="1"/>
    <col min="12290" max="12290" width="3.88671875" customWidth="1"/>
    <col min="12291" max="12291" width="13.109375" customWidth="1"/>
    <col min="12292" max="12292" width="1.6640625" customWidth="1"/>
    <col min="12294" max="12294" width="13.88671875" customWidth="1"/>
    <col min="12295" max="12295" width="1.6640625" customWidth="1"/>
    <col min="12296" max="12296" width="7.6640625" customWidth="1"/>
    <col min="12297" max="12297" width="11.5546875" customWidth="1"/>
    <col min="12299" max="12299" width="10.5546875" customWidth="1"/>
    <col min="12300" max="12300" width="1.6640625" customWidth="1"/>
    <col min="12301" max="12301" width="11.109375" customWidth="1"/>
    <col min="12302" max="12302" width="8.6640625" customWidth="1"/>
    <col min="12545" max="12545" width="16.88671875" customWidth="1"/>
    <col min="12546" max="12546" width="3.88671875" customWidth="1"/>
    <col min="12547" max="12547" width="13.109375" customWidth="1"/>
    <col min="12548" max="12548" width="1.6640625" customWidth="1"/>
    <col min="12550" max="12550" width="13.88671875" customWidth="1"/>
    <col min="12551" max="12551" width="1.6640625" customWidth="1"/>
    <col min="12552" max="12552" width="7.6640625" customWidth="1"/>
    <col min="12553" max="12553" width="11.5546875" customWidth="1"/>
    <col min="12555" max="12555" width="10.5546875" customWidth="1"/>
    <col min="12556" max="12556" width="1.6640625" customWidth="1"/>
    <col min="12557" max="12557" width="11.109375" customWidth="1"/>
    <col min="12558" max="12558" width="8.6640625" customWidth="1"/>
    <col min="12801" max="12801" width="16.88671875" customWidth="1"/>
    <col min="12802" max="12802" width="3.88671875" customWidth="1"/>
    <col min="12803" max="12803" width="13.109375" customWidth="1"/>
    <col min="12804" max="12804" width="1.6640625" customWidth="1"/>
    <col min="12806" max="12806" width="13.88671875" customWidth="1"/>
    <col min="12807" max="12807" width="1.6640625" customWidth="1"/>
    <col min="12808" max="12808" width="7.6640625" customWidth="1"/>
    <col min="12809" max="12809" width="11.5546875" customWidth="1"/>
    <col min="12811" max="12811" width="10.5546875" customWidth="1"/>
    <col min="12812" max="12812" width="1.6640625" customWidth="1"/>
    <col min="12813" max="12813" width="11.109375" customWidth="1"/>
    <col min="12814" max="12814" width="8.6640625" customWidth="1"/>
    <col min="13057" max="13057" width="16.88671875" customWidth="1"/>
    <col min="13058" max="13058" width="3.88671875" customWidth="1"/>
    <col min="13059" max="13059" width="13.109375" customWidth="1"/>
    <col min="13060" max="13060" width="1.6640625" customWidth="1"/>
    <col min="13062" max="13062" width="13.88671875" customWidth="1"/>
    <col min="13063" max="13063" width="1.6640625" customWidth="1"/>
    <col min="13064" max="13064" width="7.6640625" customWidth="1"/>
    <col min="13065" max="13065" width="11.5546875" customWidth="1"/>
    <col min="13067" max="13067" width="10.5546875" customWidth="1"/>
    <col min="13068" max="13068" width="1.6640625" customWidth="1"/>
    <col min="13069" max="13069" width="11.109375" customWidth="1"/>
    <col min="13070" max="13070" width="8.6640625" customWidth="1"/>
    <col min="13313" max="13313" width="16.88671875" customWidth="1"/>
    <col min="13314" max="13314" width="3.88671875" customWidth="1"/>
    <col min="13315" max="13315" width="13.109375" customWidth="1"/>
    <col min="13316" max="13316" width="1.6640625" customWidth="1"/>
    <col min="13318" max="13318" width="13.88671875" customWidth="1"/>
    <col min="13319" max="13319" width="1.6640625" customWidth="1"/>
    <col min="13320" max="13320" width="7.6640625" customWidth="1"/>
    <col min="13321" max="13321" width="11.5546875" customWidth="1"/>
    <col min="13323" max="13323" width="10.5546875" customWidth="1"/>
    <col min="13324" max="13324" width="1.6640625" customWidth="1"/>
    <col min="13325" max="13325" width="11.109375" customWidth="1"/>
    <col min="13326" max="13326" width="8.6640625" customWidth="1"/>
    <col min="13569" max="13569" width="16.88671875" customWidth="1"/>
    <col min="13570" max="13570" width="3.88671875" customWidth="1"/>
    <col min="13571" max="13571" width="13.109375" customWidth="1"/>
    <col min="13572" max="13572" width="1.6640625" customWidth="1"/>
    <col min="13574" max="13574" width="13.88671875" customWidth="1"/>
    <col min="13575" max="13575" width="1.6640625" customWidth="1"/>
    <col min="13576" max="13576" width="7.6640625" customWidth="1"/>
    <col min="13577" max="13577" width="11.5546875" customWidth="1"/>
    <col min="13579" max="13579" width="10.5546875" customWidth="1"/>
    <col min="13580" max="13580" width="1.6640625" customWidth="1"/>
    <col min="13581" max="13581" width="11.109375" customWidth="1"/>
    <col min="13582" max="13582" width="8.6640625" customWidth="1"/>
    <col min="13825" max="13825" width="16.88671875" customWidth="1"/>
    <col min="13826" max="13826" width="3.88671875" customWidth="1"/>
    <col min="13827" max="13827" width="13.109375" customWidth="1"/>
    <col min="13828" max="13828" width="1.6640625" customWidth="1"/>
    <col min="13830" max="13830" width="13.88671875" customWidth="1"/>
    <col min="13831" max="13831" width="1.6640625" customWidth="1"/>
    <col min="13832" max="13832" width="7.6640625" customWidth="1"/>
    <col min="13833" max="13833" width="11.5546875" customWidth="1"/>
    <col min="13835" max="13835" width="10.5546875" customWidth="1"/>
    <col min="13836" max="13836" width="1.6640625" customWidth="1"/>
    <col min="13837" max="13837" width="11.109375" customWidth="1"/>
    <col min="13838" max="13838" width="8.6640625" customWidth="1"/>
    <col min="14081" max="14081" width="16.88671875" customWidth="1"/>
    <col min="14082" max="14082" width="3.88671875" customWidth="1"/>
    <col min="14083" max="14083" width="13.109375" customWidth="1"/>
    <col min="14084" max="14084" width="1.6640625" customWidth="1"/>
    <col min="14086" max="14086" width="13.88671875" customWidth="1"/>
    <col min="14087" max="14087" width="1.6640625" customWidth="1"/>
    <col min="14088" max="14088" width="7.6640625" customWidth="1"/>
    <col min="14089" max="14089" width="11.5546875" customWidth="1"/>
    <col min="14091" max="14091" width="10.5546875" customWidth="1"/>
    <col min="14092" max="14092" width="1.6640625" customWidth="1"/>
    <col min="14093" max="14093" width="11.109375" customWidth="1"/>
    <col min="14094" max="14094" width="8.6640625" customWidth="1"/>
    <col min="14337" max="14337" width="16.88671875" customWidth="1"/>
    <col min="14338" max="14338" width="3.88671875" customWidth="1"/>
    <col min="14339" max="14339" width="13.109375" customWidth="1"/>
    <col min="14340" max="14340" width="1.6640625" customWidth="1"/>
    <col min="14342" max="14342" width="13.88671875" customWidth="1"/>
    <col min="14343" max="14343" width="1.6640625" customWidth="1"/>
    <col min="14344" max="14344" width="7.6640625" customWidth="1"/>
    <col min="14345" max="14345" width="11.5546875" customWidth="1"/>
    <col min="14347" max="14347" width="10.5546875" customWidth="1"/>
    <col min="14348" max="14348" width="1.6640625" customWidth="1"/>
    <col min="14349" max="14349" width="11.109375" customWidth="1"/>
    <col min="14350" max="14350" width="8.6640625" customWidth="1"/>
    <col min="14593" max="14593" width="16.88671875" customWidth="1"/>
    <col min="14594" max="14594" width="3.88671875" customWidth="1"/>
    <col min="14595" max="14595" width="13.109375" customWidth="1"/>
    <col min="14596" max="14596" width="1.6640625" customWidth="1"/>
    <col min="14598" max="14598" width="13.88671875" customWidth="1"/>
    <col min="14599" max="14599" width="1.6640625" customWidth="1"/>
    <col min="14600" max="14600" width="7.6640625" customWidth="1"/>
    <col min="14601" max="14601" width="11.5546875" customWidth="1"/>
    <col min="14603" max="14603" width="10.5546875" customWidth="1"/>
    <col min="14604" max="14604" width="1.6640625" customWidth="1"/>
    <col min="14605" max="14605" width="11.109375" customWidth="1"/>
    <col min="14606" max="14606" width="8.6640625" customWidth="1"/>
    <col min="14849" max="14849" width="16.88671875" customWidth="1"/>
    <col min="14850" max="14850" width="3.88671875" customWidth="1"/>
    <col min="14851" max="14851" width="13.109375" customWidth="1"/>
    <col min="14852" max="14852" width="1.6640625" customWidth="1"/>
    <col min="14854" max="14854" width="13.88671875" customWidth="1"/>
    <col min="14855" max="14855" width="1.6640625" customWidth="1"/>
    <col min="14856" max="14856" width="7.6640625" customWidth="1"/>
    <col min="14857" max="14857" width="11.5546875" customWidth="1"/>
    <col min="14859" max="14859" width="10.5546875" customWidth="1"/>
    <col min="14860" max="14860" width="1.6640625" customWidth="1"/>
    <col min="14861" max="14861" width="11.109375" customWidth="1"/>
    <col min="14862" max="14862" width="8.6640625" customWidth="1"/>
    <col min="15105" max="15105" width="16.88671875" customWidth="1"/>
    <col min="15106" max="15106" width="3.88671875" customWidth="1"/>
    <col min="15107" max="15107" width="13.109375" customWidth="1"/>
    <col min="15108" max="15108" width="1.6640625" customWidth="1"/>
    <col min="15110" max="15110" width="13.88671875" customWidth="1"/>
    <col min="15111" max="15111" width="1.6640625" customWidth="1"/>
    <col min="15112" max="15112" width="7.6640625" customWidth="1"/>
    <col min="15113" max="15113" width="11.5546875" customWidth="1"/>
    <col min="15115" max="15115" width="10.5546875" customWidth="1"/>
    <col min="15116" max="15116" width="1.6640625" customWidth="1"/>
    <col min="15117" max="15117" width="11.109375" customWidth="1"/>
    <col min="15118" max="15118" width="8.6640625" customWidth="1"/>
    <col min="15361" max="15361" width="16.88671875" customWidth="1"/>
    <col min="15362" max="15362" width="3.88671875" customWidth="1"/>
    <col min="15363" max="15363" width="13.109375" customWidth="1"/>
    <col min="15364" max="15364" width="1.6640625" customWidth="1"/>
    <col min="15366" max="15366" width="13.88671875" customWidth="1"/>
    <col min="15367" max="15367" width="1.6640625" customWidth="1"/>
    <col min="15368" max="15368" width="7.6640625" customWidth="1"/>
    <col min="15369" max="15369" width="11.5546875" customWidth="1"/>
    <col min="15371" max="15371" width="10.5546875" customWidth="1"/>
    <col min="15372" max="15372" width="1.6640625" customWidth="1"/>
    <col min="15373" max="15373" width="11.109375" customWidth="1"/>
    <col min="15374" max="15374" width="8.6640625" customWidth="1"/>
    <col min="15617" max="15617" width="16.88671875" customWidth="1"/>
    <col min="15618" max="15618" width="3.88671875" customWidth="1"/>
    <col min="15619" max="15619" width="13.109375" customWidth="1"/>
    <col min="15620" max="15620" width="1.6640625" customWidth="1"/>
    <col min="15622" max="15622" width="13.88671875" customWidth="1"/>
    <col min="15623" max="15623" width="1.6640625" customWidth="1"/>
    <col min="15624" max="15624" width="7.6640625" customWidth="1"/>
    <col min="15625" max="15625" width="11.5546875" customWidth="1"/>
    <col min="15627" max="15627" width="10.5546875" customWidth="1"/>
    <col min="15628" max="15628" width="1.6640625" customWidth="1"/>
    <col min="15629" max="15629" width="11.109375" customWidth="1"/>
    <col min="15630" max="15630" width="8.6640625" customWidth="1"/>
    <col min="15873" max="15873" width="16.88671875" customWidth="1"/>
    <col min="15874" max="15874" width="3.88671875" customWidth="1"/>
    <col min="15875" max="15875" width="13.109375" customWidth="1"/>
    <col min="15876" max="15876" width="1.6640625" customWidth="1"/>
    <col min="15878" max="15878" width="13.88671875" customWidth="1"/>
    <col min="15879" max="15879" width="1.6640625" customWidth="1"/>
    <col min="15880" max="15880" width="7.6640625" customWidth="1"/>
    <col min="15881" max="15881" width="11.5546875" customWidth="1"/>
    <col min="15883" max="15883" width="10.5546875" customWidth="1"/>
    <col min="15884" max="15884" width="1.6640625" customWidth="1"/>
    <col min="15885" max="15885" width="11.109375" customWidth="1"/>
    <col min="15886" max="15886" width="8.6640625" customWidth="1"/>
    <col min="16129" max="16129" width="16.88671875" customWidth="1"/>
    <col min="16130" max="16130" width="3.88671875" customWidth="1"/>
    <col min="16131" max="16131" width="13.109375" customWidth="1"/>
    <col min="16132" max="16132" width="1.6640625" customWidth="1"/>
    <col min="16134" max="16134" width="13.88671875" customWidth="1"/>
    <col min="16135" max="16135" width="1.6640625" customWidth="1"/>
    <col min="16136" max="16136" width="7.6640625" customWidth="1"/>
    <col min="16137" max="16137" width="11.5546875" customWidth="1"/>
    <col min="16139" max="16139" width="10.5546875" customWidth="1"/>
    <col min="16140" max="16140" width="1.6640625" customWidth="1"/>
    <col min="16141" max="16141" width="11.109375" customWidth="1"/>
    <col min="16142" max="16142" width="8.6640625" customWidth="1"/>
  </cols>
  <sheetData>
    <row r="1" spans="1:1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3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">
      <c r="A4" s="2"/>
      <c r="B4" s="4"/>
      <c r="C4" s="4"/>
      <c r="D4" s="2"/>
      <c r="E4" s="2"/>
      <c r="F4" s="4"/>
      <c r="G4" s="2"/>
      <c r="H4" s="4"/>
      <c r="I4" s="4"/>
      <c r="J4" s="2"/>
      <c r="K4" s="4"/>
      <c r="L4" s="2"/>
      <c r="M4" s="4"/>
      <c r="N4" s="4"/>
      <c r="O4" s="2"/>
      <c r="P4" s="2"/>
    </row>
    <row r="5" spans="1:16" ht="10.199999999999999" customHeight="1" x14ac:dyDescent="0.3">
      <c r="A5" s="139" t="s">
        <v>1</v>
      </c>
      <c r="B5" s="5"/>
      <c r="C5" s="6" t="s">
        <v>2</v>
      </c>
      <c r="D5" s="7"/>
      <c r="E5" s="141" t="s">
        <v>3</v>
      </c>
      <c r="F5" s="142"/>
      <c r="G5" s="5"/>
      <c r="H5" s="8"/>
      <c r="I5" s="9" t="s">
        <v>4</v>
      </c>
      <c r="J5" s="143" t="s">
        <v>3</v>
      </c>
      <c r="K5" s="144"/>
      <c r="L5" s="5"/>
      <c r="M5" s="10" t="s">
        <v>5</v>
      </c>
      <c r="N5" s="11" t="s">
        <v>6</v>
      </c>
      <c r="O5" s="2"/>
      <c r="P5" s="2"/>
    </row>
    <row r="6" spans="1:16" ht="12" customHeight="1" x14ac:dyDescent="0.3">
      <c r="A6" s="140"/>
      <c r="B6" s="7" t="s">
        <v>7</v>
      </c>
      <c r="C6" s="12" t="s">
        <v>8</v>
      </c>
      <c r="D6" s="7"/>
      <c r="E6" s="145" t="s">
        <v>9</v>
      </c>
      <c r="F6" s="146"/>
      <c r="G6" s="5"/>
      <c r="H6" s="13" t="s">
        <v>10</v>
      </c>
      <c r="I6" s="13" t="s">
        <v>11</v>
      </c>
      <c r="J6" s="147" t="s">
        <v>12</v>
      </c>
      <c r="K6" s="148"/>
      <c r="L6" s="5"/>
      <c r="M6" s="14" t="s">
        <v>13</v>
      </c>
      <c r="N6" s="15" t="s">
        <v>14</v>
      </c>
      <c r="O6" s="2"/>
      <c r="P6" s="2"/>
    </row>
    <row r="7" spans="1:16" x14ac:dyDescent="0.3">
      <c r="A7" s="16" t="s">
        <v>15</v>
      </c>
      <c r="B7" s="17">
        <v>38</v>
      </c>
      <c r="C7" s="18">
        <f>20/B7</f>
        <v>0.52631578947368418</v>
      </c>
      <c r="D7" s="19"/>
      <c r="E7" s="136">
        <v>3.45</v>
      </c>
      <c r="F7" s="137"/>
      <c r="G7" s="20"/>
      <c r="H7" s="18">
        <f>14/B7</f>
        <v>0.36842105263157893</v>
      </c>
      <c r="I7" s="18">
        <f>10/14</f>
        <v>0.7142857142857143</v>
      </c>
      <c r="J7" s="127">
        <v>2.6</v>
      </c>
      <c r="K7" s="127"/>
      <c r="L7" s="20"/>
      <c r="M7" s="18">
        <f>4/B7</f>
        <v>0.10526315789473684</v>
      </c>
      <c r="N7" s="21">
        <v>3.03</v>
      </c>
      <c r="O7" s="2"/>
      <c r="P7" s="2"/>
    </row>
    <row r="8" spans="1:16" x14ac:dyDescent="0.3">
      <c r="A8" s="22" t="s">
        <v>16</v>
      </c>
      <c r="B8" s="23">
        <v>31</v>
      </c>
      <c r="C8" s="24">
        <f>14/B8</f>
        <v>0.45161290322580644</v>
      </c>
      <c r="D8" s="19"/>
      <c r="E8" s="134">
        <v>3.36</v>
      </c>
      <c r="F8" s="135"/>
      <c r="G8" s="20"/>
      <c r="H8" s="24">
        <f>17/B8</f>
        <v>0.54838709677419351</v>
      </c>
      <c r="I8" s="25">
        <f>12/17</f>
        <v>0.70588235294117652</v>
      </c>
      <c r="J8" s="130">
        <v>3.3</v>
      </c>
      <c r="K8" s="130"/>
      <c r="L8" s="20"/>
      <c r="M8" s="24">
        <v>0</v>
      </c>
      <c r="N8" s="26">
        <v>3.3</v>
      </c>
      <c r="O8" s="2"/>
      <c r="P8" s="2"/>
    </row>
    <row r="9" spans="1:16" x14ac:dyDescent="0.3">
      <c r="A9" s="16" t="s">
        <v>17</v>
      </c>
      <c r="B9" s="17">
        <v>29</v>
      </c>
      <c r="C9" s="18">
        <f>10/B9</f>
        <v>0.34482758620689657</v>
      </c>
      <c r="D9" s="19"/>
      <c r="E9" s="136">
        <v>3.3</v>
      </c>
      <c r="F9" s="137"/>
      <c r="G9" s="20"/>
      <c r="H9" s="18">
        <f>19/B9</f>
        <v>0.65517241379310343</v>
      </c>
      <c r="I9" s="27">
        <f>14/19</f>
        <v>0.73684210526315785</v>
      </c>
      <c r="J9" s="138">
        <v>3.7</v>
      </c>
      <c r="K9" s="138"/>
      <c r="L9" s="20"/>
      <c r="M9" s="18">
        <v>0</v>
      </c>
      <c r="N9" s="21">
        <v>3.36</v>
      </c>
      <c r="O9" s="2"/>
      <c r="P9" s="2"/>
    </row>
    <row r="10" spans="1:16" x14ac:dyDescent="0.3">
      <c r="A10" s="22" t="s">
        <v>18</v>
      </c>
      <c r="B10" s="23">
        <v>36</v>
      </c>
      <c r="C10" s="24">
        <f>15/B10</f>
        <v>0.41666666666666669</v>
      </c>
      <c r="D10" s="19"/>
      <c r="E10" s="134">
        <v>3.4</v>
      </c>
      <c r="F10" s="135"/>
      <c r="G10" s="20"/>
      <c r="H10" s="24">
        <f>16/B10</f>
        <v>0.44444444444444442</v>
      </c>
      <c r="I10" s="25">
        <f>10/16</f>
        <v>0.625</v>
      </c>
      <c r="J10" s="130">
        <v>2.7</v>
      </c>
      <c r="K10" s="130"/>
      <c r="L10" s="20"/>
      <c r="M10" s="24">
        <f>5/B10</f>
        <v>0.1388888888888889</v>
      </c>
      <c r="N10" s="26">
        <v>3.47</v>
      </c>
      <c r="O10" s="2"/>
      <c r="P10" s="2"/>
    </row>
    <row r="11" spans="1:16" x14ac:dyDescent="0.3">
      <c r="A11" s="16" t="s">
        <v>19</v>
      </c>
      <c r="B11" s="17">
        <v>11</v>
      </c>
      <c r="C11" s="18">
        <f>1/B11</f>
        <v>9.0909090909090912E-2</v>
      </c>
      <c r="D11" s="19"/>
      <c r="E11" s="125" t="s">
        <v>20</v>
      </c>
      <c r="F11" s="126"/>
      <c r="G11" s="20"/>
      <c r="H11" s="18">
        <f>10/B11</f>
        <v>0.90909090909090906</v>
      </c>
      <c r="I11" s="18">
        <v>1</v>
      </c>
      <c r="J11" s="127">
        <v>3.8</v>
      </c>
      <c r="K11" s="127"/>
      <c r="L11" s="20"/>
      <c r="M11" s="18">
        <v>0</v>
      </c>
      <c r="N11" s="21">
        <v>3.45</v>
      </c>
      <c r="O11" s="2"/>
      <c r="P11" s="2"/>
    </row>
    <row r="12" spans="1:16" x14ac:dyDescent="0.3">
      <c r="A12" s="22" t="s">
        <v>49</v>
      </c>
      <c r="B12" s="23">
        <v>16</v>
      </c>
      <c r="C12" s="24">
        <f>5/B12</f>
        <v>0.3125</v>
      </c>
      <c r="D12" s="19"/>
      <c r="E12" s="128">
        <v>4</v>
      </c>
      <c r="F12" s="129"/>
      <c r="G12" s="20"/>
      <c r="H12" s="24">
        <f>9/B12</f>
        <v>0.5625</v>
      </c>
      <c r="I12" s="25">
        <f>6/9</f>
        <v>0.66666666666666663</v>
      </c>
      <c r="J12" s="130">
        <v>2</v>
      </c>
      <c r="K12" s="130"/>
      <c r="L12" s="20"/>
      <c r="M12" s="24">
        <f>1/B12</f>
        <v>6.25E-2</v>
      </c>
      <c r="N12" s="26">
        <v>3.13</v>
      </c>
      <c r="O12" s="2"/>
      <c r="P12" s="2"/>
    </row>
    <row r="13" spans="1:16" x14ac:dyDescent="0.3">
      <c r="A13" s="28" t="s">
        <v>21</v>
      </c>
      <c r="B13" s="29">
        <v>24</v>
      </c>
      <c r="C13" s="18">
        <f>14/B13</f>
        <v>0.58333333333333337</v>
      </c>
      <c r="D13" s="19"/>
      <c r="E13" s="131">
        <v>3.43</v>
      </c>
      <c r="F13" s="132"/>
      <c r="G13" s="20"/>
      <c r="H13" s="18">
        <f>9/B13</f>
        <v>0.375</v>
      </c>
      <c r="I13" s="30">
        <f>5/9</f>
        <v>0.55555555555555558</v>
      </c>
      <c r="J13" s="133">
        <v>3.5</v>
      </c>
      <c r="K13" s="133"/>
      <c r="L13" s="20"/>
      <c r="M13" s="30">
        <f>1/B13</f>
        <v>4.1666666666666664E-2</v>
      </c>
      <c r="N13" s="31">
        <v>3.41</v>
      </c>
      <c r="O13" s="2"/>
      <c r="P13" s="2"/>
    </row>
    <row r="14" spans="1:16" x14ac:dyDescent="0.3">
      <c r="A14" s="32" t="s">
        <v>22</v>
      </c>
      <c r="B14" s="33">
        <f>SUM(B7:B13)</f>
        <v>185</v>
      </c>
      <c r="C14" s="24">
        <f>79/B14</f>
        <v>0.42702702702702705</v>
      </c>
      <c r="D14" s="33"/>
      <c r="E14" s="33"/>
      <c r="F14" s="33">
        <v>3.4</v>
      </c>
      <c r="G14" s="33"/>
      <c r="H14" s="24">
        <f>94/B14</f>
        <v>0.50810810810810814</v>
      </c>
      <c r="I14" s="34">
        <f>67/94</f>
        <v>0.71276595744680848</v>
      </c>
      <c r="J14" s="33"/>
      <c r="K14" s="35">
        <v>2.9</v>
      </c>
      <c r="L14" s="33"/>
      <c r="M14" s="34">
        <f>11/B14</f>
        <v>5.9459459459459463E-2</v>
      </c>
      <c r="N14" s="36">
        <v>3.3</v>
      </c>
      <c r="O14" s="2"/>
      <c r="P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3">
      <c r="A16" s="5"/>
      <c r="D16" s="2"/>
      <c r="E16" s="2"/>
      <c r="G16" s="2"/>
      <c r="J16" s="2"/>
      <c r="L16" s="2"/>
      <c r="M16" s="2"/>
      <c r="N16" s="2"/>
      <c r="O16" s="2"/>
      <c r="P16" s="2"/>
    </row>
    <row r="17" spans="1:16" x14ac:dyDescent="0.3">
      <c r="A17" s="5" t="s">
        <v>23</v>
      </c>
      <c r="B17" s="37">
        <v>680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3">
      <c r="A18" s="5" t="s">
        <v>24</v>
      </c>
      <c r="B18" s="37">
        <v>185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3">
      <c r="A19" s="5" t="s">
        <v>30</v>
      </c>
      <c r="B19" s="5"/>
      <c r="C19" s="39">
        <f>185/680</f>
        <v>0.27205882352941174</v>
      </c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3">
      <c r="A20" s="5"/>
      <c r="B20" s="3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3">
      <c r="A21" s="38" t="s">
        <v>25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3">
      <c r="A22" s="5" t="s">
        <v>26</v>
      </c>
      <c r="B22" s="5">
        <v>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3">
      <c r="A23" s="5" t="s">
        <v>27</v>
      </c>
      <c r="B23" s="5">
        <v>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3">
      <c r="A24" s="5" t="s">
        <v>28</v>
      </c>
      <c r="B24" s="5">
        <v>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3">
      <c r="A25" s="5" t="s">
        <v>29</v>
      </c>
      <c r="B25" s="5">
        <v>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8" spans="1:16" x14ac:dyDescent="0.3">
      <c r="A28" s="5"/>
      <c r="B28" s="5"/>
      <c r="C28" s="5"/>
      <c r="D28" s="5"/>
      <c r="E28" s="5"/>
      <c r="F28" s="5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3">
      <c r="A29" s="38" t="s">
        <v>51</v>
      </c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3">
      <c r="A30" s="38" t="s">
        <v>31</v>
      </c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3">
      <c r="A31" s="38" t="s">
        <v>32</v>
      </c>
      <c r="B31" s="5"/>
      <c r="C31" s="5"/>
      <c r="D31" s="5"/>
      <c r="E31" s="5"/>
      <c r="F31" s="5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3">
      <c r="A32" s="38" t="s">
        <v>33</v>
      </c>
      <c r="B32" s="5"/>
      <c r="C32" s="5"/>
      <c r="D32" s="5"/>
      <c r="E32" s="5"/>
      <c r="F32" s="5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3">
      <c r="A33" s="5"/>
      <c r="B33" s="5"/>
      <c r="C33" s="5"/>
      <c r="D33" s="5"/>
      <c r="E33" s="5"/>
      <c r="F33" s="5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3">
      <c r="A34" s="38" t="s">
        <v>34</v>
      </c>
      <c r="B34" s="38" t="s">
        <v>35</v>
      </c>
      <c r="C34" s="38"/>
      <c r="D34" s="38"/>
      <c r="E34" s="38"/>
      <c r="F34" s="38"/>
    </row>
    <row r="35" spans="1:16" x14ac:dyDescent="0.3">
      <c r="A35" s="38" t="s">
        <v>36</v>
      </c>
      <c r="B35" s="38" t="s">
        <v>37</v>
      </c>
      <c r="C35" s="38"/>
      <c r="D35" s="38"/>
      <c r="E35" s="38"/>
      <c r="F35" s="38"/>
    </row>
    <row r="36" spans="1:16" x14ac:dyDescent="0.3">
      <c r="A36" s="38" t="s">
        <v>38</v>
      </c>
      <c r="B36" s="38" t="s">
        <v>37</v>
      </c>
      <c r="C36" s="38"/>
      <c r="D36" s="38"/>
      <c r="E36" s="38"/>
      <c r="F36" s="38"/>
    </row>
    <row r="37" spans="1:16" x14ac:dyDescent="0.3">
      <c r="A37" s="38" t="s">
        <v>39</v>
      </c>
      <c r="B37" s="38" t="s">
        <v>37</v>
      </c>
      <c r="C37" s="38"/>
      <c r="D37" s="38"/>
      <c r="E37" s="38"/>
      <c r="F37" s="38"/>
    </row>
    <row r="38" spans="1:16" x14ac:dyDescent="0.3">
      <c r="A38" s="38" t="s">
        <v>40</v>
      </c>
      <c r="B38" s="38" t="s">
        <v>35</v>
      </c>
      <c r="C38" s="38"/>
      <c r="D38" s="38"/>
      <c r="E38" s="38"/>
      <c r="F38" s="38"/>
    </row>
    <row r="39" spans="1:16" x14ac:dyDescent="0.3">
      <c r="A39" s="38" t="s">
        <v>41</v>
      </c>
      <c r="B39" s="38" t="s">
        <v>37</v>
      </c>
      <c r="C39" s="38"/>
      <c r="D39" s="38"/>
      <c r="E39" s="38"/>
      <c r="F39" s="38"/>
    </row>
    <row r="40" spans="1:16" x14ac:dyDescent="0.3">
      <c r="A40" s="38" t="s">
        <v>42</v>
      </c>
      <c r="B40" s="38" t="s">
        <v>35</v>
      </c>
      <c r="C40" s="38"/>
      <c r="D40" s="38"/>
      <c r="E40" s="38"/>
      <c r="F40" s="38"/>
    </row>
    <row r="41" spans="1:16" x14ac:dyDescent="0.3">
      <c r="A41" s="38"/>
      <c r="B41" s="38"/>
      <c r="C41" s="38"/>
      <c r="D41" s="38"/>
      <c r="E41" s="38"/>
      <c r="F41" s="38"/>
    </row>
  </sheetData>
  <mergeCells count="19">
    <mergeCell ref="E7:F7"/>
    <mergeCell ref="J7:K7"/>
    <mergeCell ref="A5:A6"/>
    <mergeCell ref="E5:F5"/>
    <mergeCell ref="J5:K5"/>
    <mergeCell ref="E6:F6"/>
    <mergeCell ref="J6:K6"/>
    <mergeCell ref="E8:F8"/>
    <mergeCell ref="J8:K8"/>
    <mergeCell ref="E9:F9"/>
    <mergeCell ref="J9:K9"/>
    <mergeCell ref="E10:F10"/>
    <mergeCell ref="J10:K10"/>
    <mergeCell ref="E11:F11"/>
    <mergeCell ref="J11:K11"/>
    <mergeCell ref="E12:F12"/>
    <mergeCell ref="J12:K12"/>
    <mergeCell ref="E13:F13"/>
    <mergeCell ref="J13:K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20" sqref="T20"/>
    </sheetView>
  </sheetViews>
  <sheetFormatPr defaultRowHeight="14.4" x14ac:dyDescent="0.3"/>
  <cols>
    <col min="1" max="1" width="14.6640625" bestFit="1" customWidth="1"/>
    <col min="2" max="2" width="1.6640625" style="41" customWidth="1"/>
    <col min="3" max="3" width="5.33203125" style="41" customWidth="1"/>
    <col min="4" max="8" width="5.33203125" customWidth="1"/>
    <col min="9" max="9" width="1.6640625" style="41" customWidth="1"/>
    <col min="10" max="15" width="5.21875" customWidth="1"/>
    <col min="16" max="16" width="1.6640625" style="42" customWidth="1"/>
    <col min="17" max="17" width="5.21875" style="42" customWidth="1"/>
    <col min="18" max="22" width="5.21875" customWidth="1"/>
    <col min="23" max="23" width="1.6640625" style="42" customWidth="1"/>
    <col min="24" max="29" width="5.33203125" customWidth="1"/>
    <col min="30" max="30" width="1.6640625" style="41" customWidth="1"/>
    <col min="31" max="36" width="5.33203125" style="41" customWidth="1"/>
    <col min="37" max="37" width="1.6640625" style="41" customWidth="1"/>
    <col min="38" max="43" width="5.33203125" customWidth="1"/>
    <col min="269" max="269" width="14.6640625" bestFit="1" customWidth="1"/>
    <col min="270" max="270" width="1.6640625" customWidth="1"/>
    <col min="271" max="275" width="6.88671875" customWidth="1"/>
    <col min="276" max="276" width="1.6640625" customWidth="1"/>
    <col min="277" max="281" width="6.88671875" customWidth="1"/>
    <col min="282" max="282" width="1.6640625" customWidth="1"/>
    <col min="283" max="287" width="6.88671875" customWidth="1"/>
    <col min="288" max="292" width="6.6640625" customWidth="1"/>
    <col min="293" max="293" width="1.6640625" customWidth="1"/>
    <col min="294" max="296" width="6.88671875" customWidth="1"/>
    <col min="298" max="298" width="6.88671875" customWidth="1"/>
    <col min="525" max="525" width="14.6640625" bestFit="1" customWidth="1"/>
    <col min="526" max="526" width="1.6640625" customWidth="1"/>
    <col min="527" max="531" width="6.88671875" customWidth="1"/>
    <col min="532" max="532" width="1.6640625" customWidth="1"/>
    <col min="533" max="537" width="6.88671875" customWidth="1"/>
    <col min="538" max="538" width="1.6640625" customWidth="1"/>
    <col min="539" max="543" width="6.88671875" customWidth="1"/>
    <col min="544" max="548" width="6.6640625" customWidth="1"/>
    <col min="549" max="549" width="1.6640625" customWidth="1"/>
    <col min="550" max="552" width="6.88671875" customWidth="1"/>
    <col min="554" max="554" width="6.88671875" customWidth="1"/>
    <col min="781" max="781" width="14.6640625" bestFit="1" customWidth="1"/>
    <col min="782" max="782" width="1.6640625" customWidth="1"/>
    <col min="783" max="787" width="6.88671875" customWidth="1"/>
    <col min="788" max="788" width="1.6640625" customWidth="1"/>
    <col min="789" max="793" width="6.88671875" customWidth="1"/>
    <col min="794" max="794" width="1.6640625" customWidth="1"/>
    <col min="795" max="799" width="6.88671875" customWidth="1"/>
    <col min="800" max="804" width="6.6640625" customWidth="1"/>
    <col min="805" max="805" width="1.6640625" customWidth="1"/>
    <col min="806" max="808" width="6.88671875" customWidth="1"/>
    <col min="810" max="810" width="6.88671875" customWidth="1"/>
    <col min="1037" max="1037" width="14.6640625" bestFit="1" customWidth="1"/>
    <col min="1038" max="1038" width="1.6640625" customWidth="1"/>
    <col min="1039" max="1043" width="6.88671875" customWidth="1"/>
    <col min="1044" max="1044" width="1.6640625" customWidth="1"/>
    <col min="1045" max="1049" width="6.88671875" customWidth="1"/>
    <col min="1050" max="1050" width="1.6640625" customWidth="1"/>
    <col min="1051" max="1055" width="6.88671875" customWidth="1"/>
    <col min="1056" max="1060" width="6.6640625" customWidth="1"/>
    <col min="1061" max="1061" width="1.6640625" customWidth="1"/>
    <col min="1062" max="1064" width="6.88671875" customWidth="1"/>
    <col min="1066" max="1066" width="6.88671875" customWidth="1"/>
    <col min="1293" max="1293" width="14.6640625" bestFit="1" customWidth="1"/>
    <col min="1294" max="1294" width="1.6640625" customWidth="1"/>
    <col min="1295" max="1299" width="6.88671875" customWidth="1"/>
    <col min="1300" max="1300" width="1.6640625" customWidth="1"/>
    <col min="1301" max="1305" width="6.88671875" customWidth="1"/>
    <col min="1306" max="1306" width="1.6640625" customWidth="1"/>
    <col min="1307" max="1311" width="6.88671875" customWidth="1"/>
    <col min="1312" max="1316" width="6.6640625" customWidth="1"/>
    <col min="1317" max="1317" width="1.6640625" customWidth="1"/>
    <col min="1318" max="1320" width="6.88671875" customWidth="1"/>
    <col min="1322" max="1322" width="6.88671875" customWidth="1"/>
    <col min="1549" max="1549" width="14.6640625" bestFit="1" customWidth="1"/>
    <col min="1550" max="1550" width="1.6640625" customWidth="1"/>
    <col min="1551" max="1555" width="6.88671875" customWidth="1"/>
    <col min="1556" max="1556" width="1.6640625" customWidth="1"/>
    <col min="1557" max="1561" width="6.88671875" customWidth="1"/>
    <col min="1562" max="1562" width="1.6640625" customWidth="1"/>
    <col min="1563" max="1567" width="6.88671875" customWidth="1"/>
    <col min="1568" max="1572" width="6.6640625" customWidth="1"/>
    <col min="1573" max="1573" width="1.6640625" customWidth="1"/>
    <col min="1574" max="1576" width="6.88671875" customWidth="1"/>
    <col min="1578" max="1578" width="6.88671875" customWidth="1"/>
    <col min="1805" max="1805" width="14.6640625" bestFit="1" customWidth="1"/>
    <col min="1806" max="1806" width="1.6640625" customWidth="1"/>
    <col min="1807" max="1811" width="6.88671875" customWidth="1"/>
    <col min="1812" max="1812" width="1.6640625" customWidth="1"/>
    <col min="1813" max="1817" width="6.88671875" customWidth="1"/>
    <col min="1818" max="1818" width="1.6640625" customWidth="1"/>
    <col min="1819" max="1823" width="6.88671875" customWidth="1"/>
    <col min="1824" max="1828" width="6.6640625" customWidth="1"/>
    <col min="1829" max="1829" width="1.6640625" customWidth="1"/>
    <col min="1830" max="1832" width="6.88671875" customWidth="1"/>
    <col min="1834" max="1834" width="6.88671875" customWidth="1"/>
    <col min="2061" max="2061" width="14.6640625" bestFit="1" customWidth="1"/>
    <col min="2062" max="2062" width="1.6640625" customWidth="1"/>
    <col min="2063" max="2067" width="6.88671875" customWidth="1"/>
    <col min="2068" max="2068" width="1.6640625" customWidth="1"/>
    <col min="2069" max="2073" width="6.88671875" customWidth="1"/>
    <col min="2074" max="2074" width="1.6640625" customWidth="1"/>
    <col min="2075" max="2079" width="6.88671875" customWidth="1"/>
    <col min="2080" max="2084" width="6.6640625" customWidth="1"/>
    <col min="2085" max="2085" width="1.6640625" customWidth="1"/>
    <col min="2086" max="2088" width="6.88671875" customWidth="1"/>
    <col min="2090" max="2090" width="6.88671875" customWidth="1"/>
    <col min="2317" max="2317" width="14.6640625" bestFit="1" customWidth="1"/>
    <col min="2318" max="2318" width="1.6640625" customWidth="1"/>
    <col min="2319" max="2323" width="6.88671875" customWidth="1"/>
    <col min="2324" max="2324" width="1.6640625" customWidth="1"/>
    <col min="2325" max="2329" width="6.88671875" customWidth="1"/>
    <col min="2330" max="2330" width="1.6640625" customWidth="1"/>
    <col min="2331" max="2335" width="6.88671875" customWidth="1"/>
    <col min="2336" max="2340" width="6.6640625" customWidth="1"/>
    <col min="2341" max="2341" width="1.6640625" customWidth="1"/>
    <col min="2342" max="2344" width="6.88671875" customWidth="1"/>
    <col min="2346" max="2346" width="6.88671875" customWidth="1"/>
    <col min="2573" max="2573" width="14.6640625" bestFit="1" customWidth="1"/>
    <col min="2574" max="2574" width="1.6640625" customWidth="1"/>
    <col min="2575" max="2579" width="6.88671875" customWidth="1"/>
    <col min="2580" max="2580" width="1.6640625" customWidth="1"/>
    <col min="2581" max="2585" width="6.88671875" customWidth="1"/>
    <col min="2586" max="2586" width="1.6640625" customWidth="1"/>
    <col min="2587" max="2591" width="6.88671875" customWidth="1"/>
    <col min="2592" max="2596" width="6.6640625" customWidth="1"/>
    <col min="2597" max="2597" width="1.6640625" customWidth="1"/>
    <col min="2598" max="2600" width="6.88671875" customWidth="1"/>
    <col min="2602" max="2602" width="6.88671875" customWidth="1"/>
    <col min="2829" max="2829" width="14.6640625" bestFit="1" customWidth="1"/>
    <col min="2830" max="2830" width="1.6640625" customWidth="1"/>
    <col min="2831" max="2835" width="6.88671875" customWidth="1"/>
    <col min="2836" max="2836" width="1.6640625" customWidth="1"/>
    <col min="2837" max="2841" width="6.88671875" customWidth="1"/>
    <col min="2842" max="2842" width="1.6640625" customWidth="1"/>
    <col min="2843" max="2847" width="6.88671875" customWidth="1"/>
    <col min="2848" max="2852" width="6.6640625" customWidth="1"/>
    <col min="2853" max="2853" width="1.6640625" customWidth="1"/>
    <col min="2854" max="2856" width="6.88671875" customWidth="1"/>
    <col min="2858" max="2858" width="6.88671875" customWidth="1"/>
    <col min="3085" max="3085" width="14.6640625" bestFit="1" customWidth="1"/>
    <col min="3086" max="3086" width="1.6640625" customWidth="1"/>
    <col min="3087" max="3091" width="6.88671875" customWidth="1"/>
    <col min="3092" max="3092" width="1.6640625" customWidth="1"/>
    <col min="3093" max="3097" width="6.88671875" customWidth="1"/>
    <col min="3098" max="3098" width="1.6640625" customWidth="1"/>
    <col min="3099" max="3103" width="6.88671875" customWidth="1"/>
    <col min="3104" max="3108" width="6.6640625" customWidth="1"/>
    <col min="3109" max="3109" width="1.6640625" customWidth="1"/>
    <col min="3110" max="3112" width="6.88671875" customWidth="1"/>
    <col min="3114" max="3114" width="6.88671875" customWidth="1"/>
    <col min="3341" max="3341" width="14.6640625" bestFit="1" customWidth="1"/>
    <col min="3342" max="3342" width="1.6640625" customWidth="1"/>
    <col min="3343" max="3347" width="6.88671875" customWidth="1"/>
    <col min="3348" max="3348" width="1.6640625" customWidth="1"/>
    <col min="3349" max="3353" width="6.88671875" customWidth="1"/>
    <col min="3354" max="3354" width="1.6640625" customWidth="1"/>
    <col min="3355" max="3359" width="6.88671875" customWidth="1"/>
    <col min="3360" max="3364" width="6.6640625" customWidth="1"/>
    <col min="3365" max="3365" width="1.6640625" customWidth="1"/>
    <col min="3366" max="3368" width="6.88671875" customWidth="1"/>
    <col min="3370" max="3370" width="6.88671875" customWidth="1"/>
    <col min="3597" max="3597" width="14.6640625" bestFit="1" customWidth="1"/>
    <col min="3598" max="3598" width="1.6640625" customWidth="1"/>
    <col min="3599" max="3603" width="6.88671875" customWidth="1"/>
    <col min="3604" max="3604" width="1.6640625" customWidth="1"/>
    <col min="3605" max="3609" width="6.88671875" customWidth="1"/>
    <col min="3610" max="3610" width="1.6640625" customWidth="1"/>
    <col min="3611" max="3615" width="6.88671875" customWidth="1"/>
    <col min="3616" max="3620" width="6.6640625" customWidth="1"/>
    <col min="3621" max="3621" width="1.6640625" customWidth="1"/>
    <col min="3622" max="3624" width="6.88671875" customWidth="1"/>
    <col min="3626" max="3626" width="6.88671875" customWidth="1"/>
    <col min="3853" max="3853" width="14.6640625" bestFit="1" customWidth="1"/>
    <col min="3854" max="3854" width="1.6640625" customWidth="1"/>
    <col min="3855" max="3859" width="6.88671875" customWidth="1"/>
    <col min="3860" max="3860" width="1.6640625" customWidth="1"/>
    <col min="3861" max="3865" width="6.88671875" customWidth="1"/>
    <col min="3866" max="3866" width="1.6640625" customWidth="1"/>
    <col min="3867" max="3871" width="6.88671875" customWidth="1"/>
    <col min="3872" max="3876" width="6.6640625" customWidth="1"/>
    <col min="3877" max="3877" width="1.6640625" customWidth="1"/>
    <col min="3878" max="3880" width="6.88671875" customWidth="1"/>
    <col min="3882" max="3882" width="6.88671875" customWidth="1"/>
    <col min="4109" max="4109" width="14.6640625" bestFit="1" customWidth="1"/>
    <col min="4110" max="4110" width="1.6640625" customWidth="1"/>
    <col min="4111" max="4115" width="6.88671875" customWidth="1"/>
    <col min="4116" max="4116" width="1.6640625" customWidth="1"/>
    <col min="4117" max="4121" width="6.88671875" customWidth="1"/>
    <col min="4122" max="4122" width="1.6640625" customWidth="1"/>
    <col min="4123" max="4127" width="6.88671875" customWidth="1"/>
    <col min="4128" max="4132" width="6.6640625" customWidth="1"/>
    <col min="4133" max="4133" width="1.6640625" customWidth="1"/>
    <col min="4134" max="4136" width="6.88671875" customWidth="1"/>
    <col min="4138" max="4138" width="6.88671875" customWidth="1"/>
    <col min="4365" max="4365" width="14.6640625" bestFit="1" customWidth="1"/>
    <col min="4366" max="4366" width="1.6640625" customWidth="1"/>
    <col min="4367" max="4371" width="6.88671875" customWidth="1"/>
    <col min="4372" max="4372" width="1.6640625" customWidth="1"/>
    <col min="4373" max="4377" width="6.88671875" customWidth="1"/>
    <col min="4378" max="4378" width="1.6640625" customWidth="1"/>
    <col min="4379" max="4383" width="6.88671875" customWidth="1"/>
    <col min="4384" max="4388" width="6.6640625" customWidth="1"/>
    <col min="4389" max="4389" width="1.6640625" customWidth="1"/>
    <col min="4390" max="4392" width="6.88671875" customWidth="1"/>
    <col min="4394" max="4394" width="6.88671875" customWidth="1"/>
    <col min="4621" max="4621" width="14.6640625" bestFit="1" customWidth="1"/>
    <col min="4622" max="4622" width="1.6640625" customWidth="1"/>
    <col min="4623" max="4627" width="6.88671875" customWidth="1"/>
    <col min="4628" max="4628" width="1.6640625" customWidth="1"/>
    <col min="4629" max="4633" width="6.88671875" customWidth="1"/>
    <col min="4634" max="4634" width="1.6640625" customWidth="1"/>
    <col min="4635" max="4639" width="6.88671875" customWidth="1"/>
    <col min="4640" max="4644" width="6.6640625" customWidth="1"/>
    <col min="4645" max="4645" width="1.6640625" customWidth="1"/>
    <col min="4646" max="4648" width="6.88671875" customWidth="1"/>
    <col min="4650" max="4650" width="6.88671875" customWidth="1"/>
    <col min="4877" max="4877" width="14.6640625" bestFit="1" customWidth="1"/>
    <col min="4878" max="4878" width="1.6640625" customWidth="1"/>
    <col min="4879" max="4883" width="6.88671875" customWidth="1"/>
    <col min="4884" max="4884" width="1.6640625" customWidth="1"/>
    <col min="4885" max="4889" width="6.88671875" customWidth="1"/>
    <col min="4890" max="4890" width="1.6640625" customWidth="1"/>
    <col min="4891" max="4895" width="6.88671875" customWidth="1"/>
    <col min="4896" max="4900" width="6.6640625" customWidth="1"/>
    <col min="4901" max="4901" width="1.6640625" customWidth="1"/>
    <col min="4902" max="4904" width="6.88671875" customWidth="1"/>
    <col min="4906" max="4906" width="6.88671875" customWidth="1"/>
    <col min="5133" max="5133" width="14.6640625" bestFit="1" customWidth="1"/>
    <col min="5134" max="5134" width="1.6640625" customWidth="1"/>
    <col min="5135" max="5139" width="6.88671875" customWidth="1"/>
    <col min="5140" max="5140" width="1.6640625" customWidth="1"/>
    <col min="5141" max="5145" width="6.88671875" customWidth="1"/>
    <col min="5146" max="5146" width="1.6640625" customWidth="1"/>
    <col min="5147" max="5151" width="6.88671875" customWidth="1"/>
    <col min="5152" max="5156" width="6.6640625" customWidth="1"/>
    <col min="5157" max="5157" width="1.6640625" customWidth="1"/>
    <col min="5158" max="5160" width="6.88671875" customWidth="1"/>
    <col min="5162" max="5162" width="6.88671875" customWidth="1"/>
    <col min="5389" max="5389" width="14.6640625" bestFit="1" customWidth="1"/>
    <col min="5390" max="5390" width="1.6640625" customWidth="1"/>
    <col min="5391" max="5395" width="6.88671875" customWidth="1"/>
    <col min="5396" max="5396" width="1.6640625" customWidth="1"/>
    <col min="5397" max="5401" width="6.88671875" customWidth="1"/>
    <col min="5402" max="5402" width="1.6640625" customWidth="1"/>
    <col min="5403" max="5407" width="6.88671875" customWidth="1"/>
    <col min="5408" max="5412" width="6.6640625" customWidth="1"/>
    <col min="5413" max="5413" width="1.6640625" customWidth="1"/>
    <col min="5414" max="5416" width="6.88671875" customWidth="1"/>
    <col min="5418" max="5418" width="6.88671875" customWidth="1"/>
    <col min="5645" max="5645" width="14.6640625" bestFit="1" customWidth="1"/>
    <col min="5646" max="5646" width="1.6640625" customWidth="1"/>
    <col min="5647" max="5651" width="6.88671875" customWidth="1"/>
    <col min="5652" max="5652" width="1.6640625" customWidth="1"/>
    <col min="5653" max="5657" width="6.88671875" customWidth="1"/>
    <col min="5658" max="5658" width="1.6640625" customWidth="1"/>
    <col min="5659" max="5663" width="6.88671875" customWidth="1"/>
    <col min="5664" max="5668" width="6.6640625" customWidth="1"/>
    <col min="5669" max="5669" width="1.6640625" customWidth="1"/>
    <col min="5670" max="5672" width="6.88671875" customWidth="1"/>
    <col min="5674" max="5674" width="6.88671875" customWidth="1"/>
    <col min="5901" max="5901" width="14.6640625" bestFit="1" customWidth="1"/>
    <col min="5902" max="5902" width="1.6640625" customWidth="1"/>
    <col min="5903" max="5907" width="6.88671875" customWidth="1"/>
    <col min="5908" max="5908" width="1.6640625" customWidth="1"/>
    <col min="5909" max="5913" width="6.88671875" customWidth="1"/>
    <col min="5914" max="5914" width="1.6640625" customWidth="1"/>
    <col min="5915" max="5919" width="6.88671875" customWidth="1"/>
    <col min="5920" max="5924" width="6.6640625" customWidth="1"/>
    <col min="5925" max="5925" width="1.6640625" customWidth="1"/>
    <col min="5926" max="5928" width="6.88671875" customWidth="1"/>
    <col min="5930" max="5930" width="6.88671875" customWidth="1"/>
    <col min="6157" max="6157" width="14.6640625" bestFit="1" customWidth="1"/>
    <col min="6158" max="6158" width="1.6640625" customWidth="1"/>
    <col min="6159" max="6163" width="6.88671875" customWidth="1"/>
    <col min="6164" max="6164" width="1.6640625" customWidth="1"/>
    <col min="6165" max="6169" width="6.88671875" customWidth="1"/>
    <col min="6170" max="6170" width="1.6640625" customWidth="1"/>
    <col min="6171" max="6175" width="6.88671875" customWidth="1"/>
    <col min="6176" max="6180" width="6.6640625" customWidth="1"/>
    <col min="6181" max="6181" width="1.6640625" customWidth="1"/>
    <col min="6182" max="6184" width="6.88671875" customWidth="1"/>
    <col min="6186" max="6186" width="6.88671875" customWidth="1"/>
    <col min="6413" max="6413" width="14.6640625" bestFit="1" customWidth="1"/>
    <col min="6414" max="6414" width="1.6640625" customWidth="1"/>
    <col min="6415" max="6419" width="6.88671875" customWidth="1"/>
    <col min="6420" max="6420" width="1.6640625" customWidth="1"/>
    <col min="6421" max="6425" width="6.88671875" customWidth="1"/>
    <col min="6426" max="6426" width="1.6640625" customWidth="1"/>
    <col min="6427" max="6431" width="6.88671875" customWidth="1"/>
    <col min="6432" max="6436" width="6.6640625" customWidth="1"/>
    <col min="6437" max="6437" width="1.6640625" customWidth="1"/>
    <col min="6438" max="6440" width="6.88671875" customWidth="1"/>
    <col min="6442" max="6442" width="6.88671875" customWidth="1"/>
    <col min="6669" max="6669" width="14.6640625" bestFit="1" customWidth="1"/>
    <col min="6670" max="6670" width="1.6640625" customWidth="1"/>
    <col min="6671" max="6675" width="6.88671875" customWidth="1"/>
    <col min="6676" max="6676" width="1.6640625" customWidth="1"/>
    <col min="6677" max="6681" width="6.88671875" customWidth="1"/>
    <col min="6682" max="6682" width="1.6640625" customWidth="1"/>
    <col min="6683" max="6687" width="6.88671875" customWidth="1"/>
    <col min="6688" max="6692" width="6.6640625" customWidth="1"/>
    <col min="6693" max="6693" width="1.6640625" customWidth="1"/>
    <col min="6694" max="6696" width="6.88671875" customWidth="1"/>
    <col min="6698" max="6698" width="6.88671875" customWidth="1"/>
    <col min="6925" max="6925" width="14.6640625" bestFit="1" customWidth="1"/>
    <col min="6926" max="6926" width="1.6640625" customWidth="1"/>
    <col min="6927" max="6931" width="6.88671875" customWidth="1"/>
    <col min="6932" max="6932" width="1.6640625" customWidth="1"/>
    <col min="6933" max="6937" width="6.88671875" customWidth="1"/>
    <col min="6938" max="6938" width="1.6640625" customWidth="1"/>
    <col min="6939" max="6943" width="6.88671875" customWidth="1"/>
    <col min="6944" max="6948" width="6.6640625" customWidth="1"/>
    <col min="6949" max="6949" width="1.6640625" customWidth="1"/>
    <col min="6950" max="6952" width="6.88671875" customWidth="1"/>
    <col min="6954" max="6954" width="6.88671875" customWidth="1"/>
    <col min="7181" max="7181" width="14.6640625" bestFit="1" customWidth="1"/>
    <col min="7182" max="7182" width="1.6640625" customWidth="1"/>
    <col min="7183" max="7187" width="6.88671875" customWidth="1"/>
    <col min="7188" max="7188" width="1.6640625" customWidth="1"/>
    <col min="7189" max="7193" width="6.88671875" customWidth="1"/>
    <col min="7194" max="7194" width="1.6640625" customWidth="1"/>
    <col min="7195" max="7199" width="6.88671875" customWidth="1"/>
    <col min="7200" max="7204" width="6.6640625" customWidth="1"/>
    <col min="7205" max="7205" width="1.6640625" customWidth="1"/>
    <col min="7206" max="7208" width="6.88671875" customWidth="1"/>
    <col min="7210" max="7210" width="6.88671875" customWidth="1"/>
    <col min="7437" max="7437" width="14.6640625" bestFit="1" customWidth="1"/>
    <col min="7438" max="7438" width="1.6640625" customWidth="1"/>
    <col min="7439" max="7443" width="6.88671875" customWidth="1"/>
    <col min="7444" max="7444" width="1.6640625" customWidth="1"/>
    <col min="7445" max="7449" width="6.88671875" customWidth="1"/>
    <col min="7450" max="7450" width="1.6640625" customWidth="1"/>
    <col min="7451" max="7455" width="6.88671875" customWidth="1"/>
    <col min="7456" max="7460" width="6.6640625" customWidth="1"/>
    <col min="7461" max="7461" width="1.6640625" customWidth="1"/>
    <col min="7462" max="7464" width="6.88671875" customWidth="1"/>
    <col min="7466" max="7466" width="6.88671875" customWidth="1"/>
    <col min="7693" max="7693" width="14.6640625" bestFit="1" customWidth="1"/>
    <col min="7694" max="7694" width="1.6640625" customWidth="1"/>
    <col min="7695" max="7699" width="6.88671875" customWidth="1"/>
    <col min="7700" max="7700" width="1.6640625" customWidth="1"/>
    <col min="7701" max="7705" width="6.88671875" customWidth="1"/>
    <col min="7706" max="7706" width="1.6640625" customWidth="1"/>
    <col min="7707" max="7711" width="6.88671875" customWidth="1"/>
    <col min="7712" max="7716" width="6.6640625" customWidth="1"/>
    <col min="7717" max="7717" width="1.6640625" customWidth="1"/>
    <col min="7718" max="7720" width="6.88671875" customWidth="1"/>
    <col min="7722" max="7722" width="6.88671875" customWidth="1"/>
    <col min="7949" max="7949" width="14.6640625" bestFit="1" customWidth="1"/>
    <col min="7950" max="7950" width="1.6640625" customWidth="1"/>
    <col min="7951" max="7955" width="6.88671875" customWidth="1"/>
    <col min="7956" max="7956" width="1.6640625" customWidth="1"/>
    <col min="7957" max="7961" width="6.88671875" customWidth="1"/>
    <col min="7962" max="7962" width="1.6640625" customWidth="1"/>
    <col min="7963" max="7967" width="6.88671875" customWidth="1"/>
    <col min="7968" max="7972" width="6.6640625" customWidth="1"/>
    <col min="7973" max="7973" width="1.6640625" customWidth="1"/>
    <col min="7974" max="7976" width="6.88671875" customWidth="1"/>
    <col min="7978" max="7978" width="6.88671875" customWidth="1"/>
    <col min="8205" max="8205" width="14.6640625" bestFit="1" customWidth="1"/>
    <col min="8206" max="8206" width="1.6640625" customWidth="1"/>
    <col min="8207" max="8211" width="6.88671875" customWidth="1"/>
    <col min="8212" max="8212" width="1.6640625" customWidth="1"/>
    <col min="8213" max="8217" width="6.88671875" customWidth="1"/>
    <col min="8218" max="8218" width="1.6640625" customWidth="1"/>
    <col min="8219" max="8223" width="6.88671875" customWidth="1"/>
    <col min="8224" max="8228" width="6.6640625" customWidth="1"/>
    <col min="8229" max="8229" width="1.6640625" customWidth="1"/>
    <col min="8230" max="8232" width="6.88671875" customWidth="1"/>
    <col min="8234" max="8234" width="6.88671875" customWidth="1"/>
    <col min="8461" max="8461" width="14.6640625" bestFit="1" customWidth="1"/>
    <col min="8462" max="8462" width="1.6640625" customWidth="1"/>
    <col min="8463" max="8467" width="6.88671875" customWidth="1"/>
    <col min="8468" max="8468" width="1.6640625" customWidth="1"/>
    <col min="8469" max="8473" width="6.88671875" customWidth="1"/>
    <col min="8474" max="8474" width="1.6640625" customWidth="1"/>
    <col min="8475" max="8479" width="6.88671875" customWidth="1"/>
    <col min="8480" max="8484" width="6.6640625" customWidth="1"/>
    <col min="8485" max="8485" width="1.6640625" customWidth="1"/>
    <col min="8486" max="8488" width="6.88671875" customWidth="1"/>
    <col min="8490" max="8490" width="6.88671875" customWidth="1"/>
    <col min="8717" max="8717" width="14.6640625" bestFit="1" customWidth="1"/>
    <col min="8718" max="8718" width="1.6640625" customWidth="1"/>
    <col min="8719" max="8723" width="6.88671875" customWidth="1"/>
    <col min="8724" max="8724" width="1.6640625" customWidth="1"/>
    <col min="8725" max="8729" width="6.88671875" customWidth="1"/>
    <col min="8730" max="8730" width="1.6640625" customWidth="1"/>
    <col min="8731" max="8735" width="6.88671875" customWidth="1"/>
    <col min="8736" max="8740" width="6.6640625" customWidth="1"/>
    <col min="8741" max="8741" width="1.6640625" customWidth="1"/>
    <col min="8742" max="8744" width="6.88671875" customWidth="1"/>
    <col min="8746" max="8746" width="6.88671875" customWidth="1"/>
    <col min="8973" max="8973" width="14.6640625" bestFit="1" customWidth="1"/>
    <col min="8974" max="8974" width="1.6640625" customWidth="1"/>
    <col min="8975" max="8979" width="6.88671875" customWidth="1"/>
    <col min="8980" max="8980" width="1.6640625" customWidth="1"/>
    <col min="8981" max="8985" width="6.88671875" customWidth="1"/>
    <col min="8986" max="8986" width="1.6640625" customWidth="1"/>
    <col min="8987" max="8991" width="6.88671875" customWidth="1"/>
    <col min="8992" max="8996" width="6.6640625" customWidth="1"/>
    <col min="8997" max="8997" width="1.6640625" customWidth="1"/>
    <col min="8998" max="9000" width="6.88671875" customWidth="1"/>
    <col min="9002" max="9002" width="6.88671875" customWidth="1"/>
    <col min="9229" max="9229" width="14.6640625" bestFit="1" customWidth="1"/>
    <col min="9230" max="9230" width="1.6640625" customWidth="1"/>
    <col min="9231" max="9235" width="6.88671875" customWidth="1"/>
    <col min="9236" max="9236" width="1.6640625" customWidth="1"/>
    <col min="9237" max="9241" width="6.88671875" customWidth="1"/>
    <col min="9242" max="9242" width="1.6640625" customWidth="1"/>
    <col min="9243" max="9247" width="6.88671875" customWidth="1"/>
    <col min="9248" max="9252" width="6.6640625" customWidth="1"/>
    <col min="9253" max="9253" width="1.6640625" customWidth="1"/>
    <col min="9254" max="9256" width="6.88671875" customWidth="1"/>
    <col min="9258" max="9258" width="6.88671875" customWidth="1"/>
    <col min="9485" max="9485" width="14.6640625" bestFit="1" customWidth="1"/>
    <col min="9486" max="9486" width="1.6640625" customWidth="1"/>
    <col min="9487" max="9491" width="6.88671875" customWidth="1"/>
    <col min="9492" max="9492" width="1.6640625" customWidth="1"/>
    <col min="9493" max="9497" width="6.88671875" customWidth="1"/>
    <col min="9498" max="9498" width="1.6640625" customWidth="1"/>
    <col min="9499" max="9503" width="6.88671875" customWidth="1"/>
    <col min="9504" max="9508" width="6.6640625" customWidth="1"/>
    <col min="9509" max="9509" width="1.6640625" customWidth="1"/>
    <col min="9510" max="9512" width="6.88671875" customWidth="1"/>
    <col min="9514" max="9514" width="6.88671875" customWidth="1"/>
    <col min="9741" max="9741" width="14.6640625" bestFit="1" customWidth="1"/>
    <col min="9742" max="9742" width="1.6640625" customWidth="1"/>
    <col min="9743" max="9747" width="6.88671875" customWidth="1"/>
    <col min="9748" max="9748" width="1.6640625" customWidth="1"/>
    <col min="9749" max="9753" width="6.88671875" customWidth="1"/>
    <col min="9754" max="9754" width="1.6640625" customWidth="1"/>
    <col min="9755" max="9759" width="6.88671875" customWidth="1"/>
    <col min="9760" max="9764" width="6.6640625" customWidth="1"/>
    <col min="9765" max="9765" width="1.6640625" customWidth="1"/>
    <col min="9766" max="9768" width="6.88671875" customWidth="1"/>
    <col min="9770" max="9770" width="6.88671875" customWidth="1"/>
    <col min="9997" max="9997" width="14.6640625" bestFit="1" customWidth="1"/>
    <col min="9998" max="9998" width="1.6640625" customWidth="1"/>
    <col min="9999" max="10003" width="6.88671875" customWidth="1"/>
    <col min="10004" max="10004" width="1.6640625" customWidth="1"/>
    <col min="10005" max="10009" width="6.88671875" customWidth="1"/>
    <col min="10010" max="10010" width="1.6640625" customWidth="1"/>
    <col min="10011" max="10015" width="6.88671875" customWidth="1"/>
    <col min="10016" max="10020" width="6.6640625" customWidth="1"/>
    <col min="10021" max="10021" width="1.6640625" customWidth="1"/>
    <col min="10022" max="10024" width="6.88671875" customWidth="1"/>
    <col min="10026" max="10026" width="6.88671875" customWidth="1"/>
    <col min="10253" max="10253" width="14.6640625" bestFit="1" customWidth="1"/>
    <col min="10254" max="10254" width="1.6640625" customWidth="1"/>
    <col min="10255" max="10259" width="6.88671875" customWidth="1"/>
    <col min="10260" max="10260" width="1.6640625" customWidth="1"/>
    <col min="10261" max="10265" width="6.88671875" customWidth="1"/>
    <col min="10266" max="10266" width="1.6640625" customWidth="1"/>
    <col min="10267" max="10271" width="6.88671875" customWidth="1"/>
    <col min="10272" max="10276" width="6.6640625" customWidth="1"/>
    <col min="10277" max="10277" width="1.6640625" customWidth="1"/>
    <col min="10278" max="10280" width="6.88671875" customWidth="1"/>
    <col min="10282" max="10282" width="6.88671875" customWidth="1"/>
    <col min="10509" max="10509" width="14.6640625" bestFit="1" customWidth="1"/>
    <col min="10510" max="10510" width="1.6640625" customWidth="1"/>
    <col min="10511" max="10515" width="6.88671875" customWidth="1"/>
    <col min="10516" max="10516" width="1.6640625" customWidth="1"/>
    <col min="10517" max="10521" width="6.88671875" customWidth="1"/>
    <col min="10522" max="10522" width="1.6640625" customWidth="1"/>
    <col min="10523" max="10527" width="6.88671875" customWidth="1"/>
    <col min="10528" max="10532" width="6.6640625" customWidth="1"/>
    <col min="10533" max="10533" width="1.6640625" customWidth="1"/>
    <col min="10534" max="10536" width="6.88671875" customWidth="1"/>
    <col min="10538" max="10538" width="6.88671875" customWidth="1"/>
    <col min="10765" max="10765" width="14.6640625" bestFit="1" customWidth="1"/>
    <col min="10766" max="10766" width="1.6640625" customWidth="1"/>
    <col min="10767" max="10771" width="6.88671875" customWidth="1"/>
    <col min="10772" max="10772" width="1.6640625" customWidth="1"/>
    <col min="10773" max="10777" width="6.88671875" customWidth="1"/>
    <col min="10778" max="10778" width="1.6640625" customWidth="1"/>
    <col min="10779" max="10783" width="6.88671875" customWidth="1"/>
    <col min="10784" max="10788" width="6.6640625" customWidth="1"/>
    <col min="10789" max="10789" width="1.6640625" customWidth="1"/>
    <col min="10790" max="10792" width="6.88671875" customWidth="1"/>
    <col min="10794" max="10794" width="6.88671875" customWidth="1"/>
    <col min="11021" max="11021" width="14.6640625" bestFit="1" customWidth="1"/>
    <col min="11022" max="11022" width="1.6640625" customWidth="1"/>
    <col min="11023" max="11027" width="6.88671875" customWidth="1"/>
    <col min="11028" max="11028" width="1.6640625" customWidth="1"/>
    <col min="11029" max="11033" width="6.88671875" customWidth="1"/>
    <col min="11034" max="11034" width="1.6640625" customWidth="1"/>
    <col min="11035" max="11039" width="6.88671875" customWidth="1"/>
    <col min="11040" max="11044" width="6.6640625" customWidth="1"/>
    <col min="11045" max="11045" width="1.6640625" customWidth="1"/>
    <col min="11046" max="11048" width="6.88671875" customWidth="1"/>
    <col min="11050" max="11050" width="6.88671875" customWidth="1"/>
    <col min="11277" max="11277" width="14.6640625" bestFit="1" customWidth="1"/>
    <col min="11278" max="11278" width="1.6640625" customWidth="1"/>
    <col min="11279" max="11283" width="6.88671875" customWidth="1"/>
    <col min="11284" max="11284" width="1.6640625" customWidth="1"/>
    <col min="11285" max="11289" width="6.88671875" customWidth="1"/>
    <col min="11290" max="11290" width="1.6640625" customWidth="1"/>
    <col min="11291" max="11295" width="6.88671875" customWidth="1"/>
    <col min="11296" max="11300" width="6.6640625" customWidth="1"/>
    <col min="11301" max="11301" width="1.6640625" customWidth="1"/>
    <col min="11302" max="11304" width="6.88671875" customWidth="1"/>
    <col min="11306" max="11306" width="6.88671875" customWidth="1"/>
    <col min="11533" max="11533" width="14.6640625" bestFit="1" customWidth="1"/>
    <col min="11534" max="11534" width="1.6640625" customWidth="1"/>
    <col min="11535" max="11539" width="6.88671875" customWidth="1"/>
    <col min="11540" max="11540" width="1.6640625" customWidth="1"/>
    <col min="11541" max="11545" width="6.88671875" customWidth="1"/>
    <col min="11546" max="11546" width="1.6640625" customWidth="1"/>
    <col min="11547" max="11551" width="6.88671875" customWidth="1"/>
    <col min="11552" max="11556" width="6.6640625" customWidth="1"/>
    <col min="11557" max="11557" width="1.6640625" customWidth="1"/>
    <col min="11558" max="11560" width="6.88671875" customWidth="1"/>
    <col min="11562" max="11562" width="6.88671875" customWidth="1"/>
    <col min="11789" max="11789" width="14.6640625" bestFit="1" customWidth="1"/>
    <col min="11790" max="11790" width="1.6640625" customWidth="1"/>
    <col min="11791" max="11795" width="6.88671875" customWidth="1"/>
    <col min="11796" max="11796" width="1.6640625" customWidth="1"/>
    <col min="11797" max="11801" width="6.88671875" customWidth="1"/>
    <col min="11802" max="11802" width="1.6640625" customWidth="1"/>
    <col min="11803" max="11807" width="6.88671875" customWidth="1"/>
    <col min="11808" max="11812" width="6.6640625" customWidth="1"/>
    <col min="11813" max="11813" width="1.6640625" customWidth="1"/>
    <col min="11814" max="11816" width="6.88671875" customWidth="1"/>
    <col min="11818" max="11818" width="6.88671875" customWidth="1"/>
    <col min="12045" max="12045" width="14.6640625" bestFit="1" customWidth="1"/>
    <col min="12046" max="12046" width="1.6640625" customWidth="1"/>
    <col min="12047" max="12051" width="6.88671875" customWidth="1"/>
    <col min="12052" max="12052" width="1.6640625" customWidth="1"/>
    <col min="12053" max="12057" width="6.88671875" customWidth="1"/>
    <col min="12058" max="12058" width="1.6640625" customWidth="1"/>
    <col min="12059" max="12063" width="6.88671875" customWidth="1"/>
    <col min="12064" max="12068" width="6.6640625" customWidth="1"/>
    <col min="12069" max="12069" width="1.6640625" customWidth="1"/>
    <col min="12070" max="12072" width="6.88671875" customWidth="1"/>
    <col min="12074" max="12074" width="6.88671875" customWidth="1"/>
    <col min="12301" max="12301" width="14.6640625" bestFit="1" customWidth="1"/>
    <col min="12302" max="12302" width="1.6640625" customWidth="1"/>
    <col min="12303" max="12307" width="6.88671875" customWidth="1"/>
    <col min="12308" max="12308" width="1.6640625" customWidth="1"/>
    <col min="12309" max="12313" width="6.88671875" customWidth="1"/>
    <col min="12314" max="12314" width="1.6640625" customWidth="1"/>
    <col min="12315" max="12319" width="6.88671875" customWidth="1"/>
    <col min="12320" max="12324" width="6.6640625" customWidth="1"/>
    <col min="12325" max="12325" width="1.6640625" customWidth="1"/>
    <col min="12326" max="12328" width="6.88671875" customWidth="1"/>
    <col min="12330" max="12330" width="6.88671875" customWidth="1"/>
    <col min="12557" max="12557" width="14.6640625" bestFit="1" customWidth="1"/>
    <col min="12558" max="12558" width="1.6640625" customWidth="1"/>
    <col min="12559" max="12563" width="6.88671875" customWidth="1"/>
    <col min="12564" max="12564" width="1.6640625" customWidth="1"/>
    <col min="12565" max="12569" width="6.88671875" customWidth="1"/>
    <col min="12570" max="12570" width="1.6640625" customWidth="1"/>
    <col min="12571" max="12575" width="6.88671875" customWidth="1"/>
    <col min="12576" max="12580" width="6.6640625" customWidth="1"/>
    <col min="12581" max="12581" width="1.6640625" customWidth="1"/>
    <col min="12582" max="12584" width="6.88671875" customWidth="1"/>
    <col min="12586" max="12586" width="6.88671875" customWidth="1"/>
    <col min="12813" max="12813" width="14.6640625" bestFit="1" customWidth="1"/>
    <col min="12814" max="12814" width="1.6640625" customWidth="1"/>
    <col min="12815" max="12819" width="6.88671875" customWidth="1"/>
    <col min="12820" max="12820" width="1.6640625" customWidth="1"/>
    <col min="12821" max="12825" width="6.88671875" customWidth="1"/>
    <col min="12826" max="12826" width="1.6640625" customWidth="1"/>
    <col min="12827" max="12831" width="6.88671875" customWidth="1"/>
    <col min="12832" max="12836" width="6.6640625" customWidth="1"/>
    <col min="12837" max="12837" width="1.6640625" customWidth="1"/>
    <col min="12838" max="12840" width="6.88671875" customWidth="1"/>
    <col min="12842" max="12842" width="6.88671875" customWidth="1"/>
    <col min="13069" max="13069" width="14.6640625" bestFit="1" customWidth="1"/>
    <col min="13070" max="13070" width="1.6640625" customWidth="1"/>
    <col min="13071" max="13075" width="6.88671875" customWidth="1"/>
    <col min="13076" max="13076" width="1.6640625" customWidth="1"/>
    <col min="13077" max="13081" width="6.88671875" customWidth="1"/>
    <col min="13082" max="13082" width="1.6640625" customWidth="1"/>
    <col min="13083" max="13087" width="6.88671875" customWidth="1"/>
    <col min="13088" max="13092" width="6.6640625" customWidth="1"/>
    <col min="13093" max="13093" width="1.6640625" customWidth="1"/>
    <col min="13094" max="13096" width="6.88671875" customWidth="1"/>
    <col min="13098" max="13098" width="6.88671875" customWidth="1"/>
    <col min="13325" max="13325" width="14.6640625" bestFit="1" customWidth="1"/>
    <col min="13326" max="13326" width="1.6640625" customWidth="1"/>
    <col min="13327" max="13331" width="6.88671875" customWidth="1"/>
    <col min="13332" max="13332" width="1.6640625" customWidth="1"/>
    <col min="13333" max="13337" width="6.88671875" customWidth="1"/>
    <col min="13338" max="13338" width="1.6640625" customWidth="1"/>
    <col min="13339" max="13343" width="6.88671875" customWidth="1"/>
    <col min="13344" max="13348" width="6.6640625" customWidth="1"/>
    <col min="13349" max="13349" width="1.6640625" customWidth="1"/>
    <col min="13350" max="13352" width="6.88671875" customWidth="1"/>
    <col min="13354" max="13354" width="6.88671875" customWidth="1"/>
    <col min="13581" max="13581" width="14.6640625" bestFit="1" customWidth="1"/>
    <col min="13582" max="13582" width="1.6640625" customWidth="1"/>
    <col min="13583" max="13587" width="6.88671875" customWidth="1"/>
    <col min="13588" max="13588" width="1.6640625" customWidth="1"/>
    <col min="13589" max="13593" width="6.88671875" customWidth="1"/>
    <col min="13594" max="13594" width="1.6640625" customWidth="1"/>
    <col min="13595" max="13599" width="6.88671875" customWidth="1"/>
    <col min="13600" max="13604" width="6.6640625" customWidth="1"/>
    <col min="13605" max="13605" width="1.6640625" customWidth="1"/>
    <col min="13606" max="13608" width="6.88671875" customWidth="1"/>
    <col min="13610" max="13610" width="6.88671875" customWidth="1"/>
    <col min="13837" max="13837" width="14.6640625" bestFit="1" customWidth="1"/>
    <col min="13838" max="13838" width="1.6640625" customWidth="1"/>
    <col min="13839" max="13843" width="6.88671875" customWidth="1"/>
    <col min="13844" max="13844" width="1.6640625" customWidth="1"/>
    <col min="13845" max="13849" width="6.88671875" customWidth="1"/>
    <col min="13850" max="13850" width="1.6640625" customWidth="1"/>
    <col min="13851" max="13855" width="6.88671875" customWidth="1"/>
    <col min="13856" max="13860" width="6.6640625" customWidth="1"/>
    <col min="13861" max="13861" width="1.6640625" customWidth="1"/>
    <col min="13862" max="13864" width="6.88671875" customWidth="1"/>
    <col min="13866" max="13866" width="6.88671875" customWidth="1"/>
    <col min="14093" max="14093" width="14.6640625" bestFit="1" customWidth="1"/>
    <col min="14094" max="14094" width="1.6640625" customWidth="1"/>
    <col min="14095" max="14099" width="6.88671875" customWidth="1"/>
    <col min="14100" max="14100" width="1.6640625" customWidth="1"/>
    <col min="14101" max="14105" width="6.88671875" customWidth="1"/>
    <col min="14106" max="14106" width="1.6640625" customWidth="1"/>
    <col min="14107" max="14111" width="6.88671875" customWidth="1"/>
    <col min="14112" max="14116" width="6.6640625" customWidth="1"/>
    <col min="14117" max="14117" width="1.6640625" customWidth="1"/>
    <col min="14118" max="14120" width="6.88671875" customWidth="1"/>
    <col min="14122" max="14122" width="6.88671875" customWidth="1"/>
    <col min="14349" max="14349" width="14.6640625" bestFit="1" customWidth="1"/>
    <col min="14350" max="14350" width="1.6640625" customWidth="1"/>
    <col min="14351" max="14355" width="6.88671875" customWidth="1"/>
    <col min="14356" max="14356" width="1.6640625" customWidth="1"/>
    <col min="14357" max="14361" width="6.88671875" customWidth="1"/>
    <col min="14362" max="14362" width="1.6640625" customWidth="1"/>
    <col min="14363" max="14367" width="6.88671875" customWidth="1"/>
    <col min="14368" max="14372" width="6.6640625" customWidth="1"/>
    <col min="14373" max="14373" width="1.6640625" customWidth="1"/>
    <col min="14374" max="14376" width="6.88671875" customWidth="1"/>
    <col min="14378" max="14378" width="6.88671875" customWidth="1"/>
    <col min="14605" max="14605" width="14.6640625" bestFit="1" customWidth="1"/>
    <col min="14606" max="14606" width="1.6640625" customWidth="1"/>
    <col min="14607" max="14611" width="6.88671875" customWidth="1"/>
    <col min="14612" max="14612" width="1.6640625" customWidth="1"/>
    <col min="14613" max="14617" width="6.88671875" customWidth="1"/>
    <col min="14618" max="14618" width="1.6640625" customWidth="1"/>
    <col min="14619" max="14623" width="6.88671875" customWidth="1"/>
    <col min="14624" max="14628" width="6.6640625" customWidth="1"/>
    <col min="14629" max="14629" width="1.6640625" customWidth="1"/>
    <col min="14630" max="14632" width="6.88671875" customWidth="1"/>
    <col min="14634" max="14634" width="6.88671875" customWidth="1"/>
    <col min="14861" max="14861" width="14.6640625" bestFit="1" customWidth="1"/>
    <col min="14862" max="14862" width="1.6640625" customWidth="1"/>
    <col min="14863" max="14867" width="6.88671875" customWidth="1"/>
    <col min="14868" max="14868" width="1.6640625" customWidth="1"/>
    <col min="14869" max="14873" width="6.88671875" customWidth="1"/>
    <col min="14874" max="14874" width="1.6640625" customWidth="1"/>
    <col min="14875" max="14879" width="6.88671875" customWidth="1"/>
    <col min="14880" max="14884" width="6.6640625" customWidth="1"/>
    <col min="14885" max="14885" width="1.6640625" customWidth="1"/>
    <col min="14886" max="14888" width="6.88671875" customWidth="1"/>
    <col min="14890" max="14890" width="6.88671875" customWidth="1"/>
    <col min="15117" max="15117" width="14.6640625" bestFit="1" customWidth="1"/>
    <col min="15118" max="15118" width="1.6640625" customWidth="1"/>
    <col min="15119" max="15123" width="6.88671875" customWidth="1"/>
    <col min="15124" max="15124" width="1.6640625" customWidth="1"/>
    <col min="15125" max="15129" width="6.88671875" customWidth="1"/>
    <col min="15130" max="15130" width="1.6640625" customWidth="1"/>
    <col min="15131" max="15135" width="6.88671875" customWidth="1"/>
    <col min="15136" max="15140" width="6.6640625" customWidth="1"/>
    <col min="15141" max="15141" width="1.6640625" customWidth="1"/>
    <col min="15142" max="15144" width="6.88671875" customWidth="1"/>
    <col min="15146" max="15146" width="6.88671875" customWidth="1"/>
    <col min="15373" max="15373" width="14.6640625" bestFit="1" customWidth="1"/>
    <col min="15374" max="15374" width="1.6640625" customWidth="1"/>
    <col min="15375" max="15379" width="6.88671875" customWidth="1"/>
    <col min="15380" max="15380" width="1.6640625" customWidth="1"/>
    <col min="15381" max="15385" width="6.88671875" customWidth="1"/>
    <col min="15386" max="15386" width="1.6640625" customWidth="1"/>
    <col min="15387" max="15391" width="6.88671875" customWidth="1"/>
    <col min="15392" max="15396" width="6.6640625" customWidth="1"/>
    <col min="15397" max="15397" width="1.6640625" customWidth="1"/>
    <col min="15398" max="15400" width="6.88671875" customWidth="1"/>
    <col min="15402" max="15402" width="6.88671875" customWidth="1"/>
    <col min="15629" max="15629" width="14.6640625" bestFit="1" customWidth="1"/>
    <col min="15630" max="15630" width="1.6640625" customWidth="1"/>
    <col min="15631" max="15635" width="6.88671875" customWidth="1"/>
    <col min="15636" max="15636" width="1.6640625" customWidth="1"/>
    <col min="15637" max="15641" width="6.88671875" customWidth="1"/>
    <col min="15642" max="15642" width="1.6640625" customWidth="1"/>
    <col min="15643" max="15647" width="6.88671875" customWidth="1"/>
    <col min="15648" max="15652" width="6.6640625" customWidth="1"/>
    <col min="15653" max="15653" width="1.6640625" customWidth="1"/>
    <col min="15654" max="15656" width="6.88671875" customWidth="1"/>
    <col min="15658" max="15658" width="6.88671875" customWidth="1"/>
    <col min="15885" max="15885" width="14.6640625" bestFit="1" customWidth="1"/>
    <col min="15886" max="15886" width="1.6640625" customWidth="1"/>
    <col min="15887" max="15891" width="6.88671875" customWidth="1"/>
    <col min="15892" max="15892" width="1.6640625" customWidth="1"/>
    <col min="15893" max="15897" width="6.88671875" customWidth="1"/>
    <col min="15898" max="15898" width="1.6640625" customWidth="1"/>
    <col min="15899" max="15903" width="6.88671875" customWidth="1"/>
    <col min="15904" max="15908" width="6.6640625" customWidth="1"/>
    <col min="15909" max="15909" width="1.6640625" customWidth="1"/>
    <col min="15910" max="15912" width="6.88671875" customWidth="1"/>
    <col min="15914" max="15914" width="6.88671875" customWidth="1"/>
    <col min="16141" max="16141" width="14.6640625" bestFit="1" customWidth="1"/>
    <col min="16142" max="16142" width="1.6640625" customWidth="1"/>
    <col min="16143" max="16147" width="6.88671875" customWidth="1"/>
    <col min="16148" max="16148" width="1.6640625" customWidth="1"/>
    <col min="16149" max="16153" width="6.88671875" customWidth="1"/>
    <col min="16154" max="16154" width="1.6640625" customWidth="1"/>
    <col min="16155" max="16159" width="6.88671875" customWidth="1"/>
    <col min="16160" max="16164" width="6.6640625" customWidth="1"/>
    <col min="16165" max="16165" width="1.6640625" customWidth="1"/>
    <col min="16166" max="16168" width="6.88671875" customWidth="1"/>
    <col min="16170" max="16170" width="6.88671875" customWidth="1"/>
  </cols>
  <sheetData>
    <row r="1" spans="1:43" x14ac:dyDescent="0.3">
      <c r="A1" s="40" t="s">
        <v>50</v>
      </c>
    </row>
    <row r="2" spans="1:43" x14ac:dyDescent="0.3">
      <c r="F2" s="2"/>
      <c r="G2" s="2"/>
      <c r="H2" s="2"/>
      <c r="I2" s="42"/>
      <c r="J2" s="2"/>
    </row>
    <row r="3" spans="1:43" ht="14.4" customHeight="1" x14ac:dyDescent="0.3">
      <c r="A3" s="139" t="s">
        <v>1</v>
      </c>
      <c r="B3" s="43"/>
      <c r="C3" s="167" t="s">
        <v>44</v>
      </c>
      <c r="D3" s="168"/>
      <c r="E3" s="168"/>
      <c r="F3" s="168"/>
      <c r="G3" s="168"/>
      <c r="H3" s="169"/>
      <c r="I3" s="93"/>
      <c r="J3" s="161" t="s">
        <v>45</v>
      </c>
      <c r="K3" s="162"/>
      <c r="L3" s="162"/>
      <c r="M3" s="162"/>
      <c r="N3" s="162"/>
      <c r="O3" s="163"/>
      <c r="P3" s="101"/>
      <c r="Q3" s="173" t="s">
        <v>10</v>
      </c>
      <c r="R3" s="174"/>
      <c r="S3" s="174"/>
      <c r="T3" s="174"/>
      <c r="U3" s="174"/>
      <c r="V3" s="175"/>
      <c r="W3" s="44"/>
      <c r="X3" s="179" t="s">
        <v>46</v>
      </c>
      <c r="Y3" s="180"/>
      <c r="Z3" s="180"/>
      <c r="AA3" s="180"/>
      <c r="AB3" s="180"/>
      <c r="AC3" s="181"/>
      <c r="AD3" s="102"/>
      <c r="AE3" s="155" t="s">
        <v>48</v>
      </c>
      <c r="AF3" s="156"/>
      <c r="AG3" s="156"/>
      <c r="AH3" s="156"/>
      <c r="AI3" s="156"/>
      <c r="AJ3" s="157"/>
      <c r="AK3" s="119"/>
      <c r="AL3" s="149" t="s">
        <v>47</v>
      </c>
      <c r="AM3" s="150"/>
      <c r="AN3" s="150"/>
      <c r="AO3" s="150"/>
      <c r="AP3" s="150"/>
      <c r="AQ3" s="151"/>
    </row>
    <row r="4" spans="1:43" ht="6.6" customHeight="1" x14ac:dyDescent="0.3">
      <c r="A4" s="140"/>
      <c r="B4" s="45"/>
      <c r="C4" s="170"/>
      <c r="D4" s="171"/>
      <c r="E4" s="171"/>
      <c r="F4" s="171"/>
      <c r="G4" s="171"/>
      <c r="H4" s="172"/>
      <c r="I4" s="93"/>
      <c r="J4" s="164"/>
      <c r="K4" s="165"/>
      <c r="L4" s="165"/>
      <c r="M4" s="165"/>
      <c r="N4" s="165"/>
      <c r="O4" s="166"/>
      <c r="P4" s="101"/>
      <c r="Q4" s="176"/>
      <c r="R4" s="177"/>
      <c r="S4" s="177"/>
      <c r="T4" s="177"/>
      <c r="U4" s="177"/>
      <c r="V4" s="178"/>
      <c r="W4" s="44"/>
      <c r="X4" s="182"/>
      <c r="Y4" s="183"/>
      <c r="Z4" s="183"/>
      <c r="AA4" s="183"/>
      <c r="AB4" s="183"/>
      <c r="AC4" s="184"/>
      <c r="AD4" s="103"/>
      <c r="AE4" s="158"/>
      <c r="AF4" s="159"/>
      <c r="AG4" s="159"/>
      <c r="AH4" s="159"/>
      <c r="AI4" s="159"/>
      <c r="AJ4" s="160"/>
      <c r="AK4" s="119"/>
      <c r="AL4" s="152"/>
      <c r="AM4" s="153"/>
      <c r="AN4" s="153"/>
      <c r="AO4" s="153"/>
      <c r="AP4" s="153"/>
      <c r="AQ4" s="154"/>
    </row>
    <row r="5" spans="1:43" x14ac:dyDescent="0.3">
      <c r="A5" s="47"/>
      <c r="B5" s="45"/>
      <c r="C5" s="48">
        <v>2008</v>
      </c>
      <c r="D5" s="48">
        <v>2009</v>
      </c>
      <c r="E5" s="48">
        <v>2010</v>
      </c>
      <c r="F5" s="49">
        <v>2011</v>
      </c>
      <c r="G5" s="50">
        <v>2012</v>
      </c>
      <c r="H5" s="50">
        <v>2013</v>
      </c>
      <c r="I5" s="44"/>
      <c r="J5" s="51">
        <v>2008</v>
      </c>
      <c r="K5" s="52">
        <v>2009</v>
      </c>
      <c r="L5" s="53">
        <v>2010</v>
      </c>
      <c r="M5" s="48">
        <v>2011</v>
      </c>
      <c r="N5" s="50">
        <v>2012</v>
      </c>
      <c r="O5" s="50">
        <v>2013</v>
      </c>
      <c r="P5" s="44"/>
      <c r="Q5" s="54">
        <v>2008</v>
      </c>
      <c r="R5" s="54">
        <v>2009</v>
      </c>
      <c r="S5" s="55">
        <v>2010</v>
      </c>
      <c r="T5" s="56">
        <v>2011</v>
      </c>
      <c r="U5" s="57">
        <v>2012</v>
      </c>
      <c r="V5" s="96">
        <v>2013</v>
      </c>
      <c r="W5" s="44"/>
      <c r="X5" s="57">
        <v>2008</v>
      </c>
      <c r="Y5" s="46">
        <v>2009</v>
      </c>
      <c r="Z5" s="54">
        <v>2010</v>
      </c>
      <c r="AA5" s="55">
        <v>2011</v>
      </c>
      <c r="AB5" s="55">
        <v>2012</v>
      </c>
      <c r="AC5" s="55">
        <v>2013</v>
      </c>
      <c r="AD5" s="58"/>
      <c r="AE5" s="122">
        <v>2008</v>
      </c>
      <c r="AF5" s="123">
        <v>2009</v>
      </c>
      <c r="AG5" s="122">
        <v>2010</v>
      </c>
      <c r="AH5" s="122">
        <v>2011</v>
      </c>
      <c r="AI5" s="122">
        <v>2012</v>
      </c>
      <c r="AJ5" s="122">
        <v>2013</v>
      </c>
      <c r="AK5" s="58"/>
      <c r="AL5" s="59">
        <v>2008</v>
      </c>
      <c r="AM5" s="59">
        <v>2009</v>
      </c>
      <c r="AN5" s="60">
        <v>2010</v>
      </c>
      <c r="AO5" s="60">
        <v>2011</v>
      </c>
      <c r="AP5" s="60">
        <v>2012</v>
      </c>
      <c r="AQ5" s="60">
        <v>2013</v>
      </c>
    </row>
    <row r="6" spans="1:43" x14ac:dyDescent="0.3">
      <c r="A6" s="16" t="s">
        <v>15</v>
      </c>
      <c r="B6" s="61"/>
      <c r="C6" s="62">
        <v>0.5</v>
      </c>
      <c r="D6" s="62">
        <v>0.6</v>
      </c>
      <c r="E6" s="63">
        <v>0.2</v>
      </c>
      <c r="F6" s="64">
        <v>0.8</v>
      </c>
      <c r="G6" s="63">
        <v>0.38</v>
      </c>
      <c r="H6" s="63">
        <v>0.8</v>
      </c>
      <c r="I6" s="65"/>
      <c r="J6" s="66">
        <v>3.6</v>
      </c>
      <c r="K6" s="67">
        <v>3.7</v>
      </c>
      <c r="L6" s="68">
        <v>4</v>
      </c>
      <c r="M6" s="69">
        <v>3.25</v>
      </c>
      <c r="N6" s="67">
        <v>3</v>
      </c>
      <c r="O6" s="67">
        <v>3.5</v>
      </c>
      <c r="P6" s="70"/>
      <c r="Q6" s="18">
        <v>0.3</v>
      </c>
      <c r="R6" s="18">
        <v>0.4</v>
      </c>
      <c r="S6" s="18">
        <v>0.4</v>
      </c>
      <c r="T6" s="18">
        <v>0.2</v>
      </c>
      <c r="U6" s="18">
        <v>0.625</v>
      </c>
      <c r="V6" s="18">
        <v>0.2</v>
      </c>
      <c r="W6" s="100"/>
      <c r="X6" s="97">
        <v>3</v>
      </c>
      <c r="Y6" s="67">
        <v>2</v>
      </c>
      <c r="Z6" s="21">
        <v>2</v>
      </c>
      <c r="AA6" s="71">
        <v>2</v>
      </c>
      <c r="AB6" s="82">
        <v>2</v>
      </c>
      <c r="AC6" s="82">
        <v>3</v>
      </c>
      <c r="AD6" s="72"/>
      <c r="AE6" s="116">
        <v>0.2</v>
      </c>
      <c r="AF6" s="116">
        <v>0</v>
      </c>
      <c r="AG6" s="116">
        <v>0.4</v>
      </c>
      <c r="AH6" s="87" t="s">
        <v>20</v>
      </c>
      <c r="AI6" s="87" t="s">
        <v>20</v>
      </c>
      <c r="AJ6" s="87" t="s">
        <v>20</v>
      </c>
      <c r="AK6" s="88"/>
      <c r="AL6" s="21">
        <v>3.2</v>
      </c>
      <c r="AM6" s="21">
        <v>3</v>
      </c>
      <c r="AN6" s="21">
        <v>2.6</v>
      </c>
      <c r="AO6" s="73">
        <v>3</v>
      </c>
      <c r="AP6" s="104">
        <v>2.9</v>
      </c>
      <c r="AQ6" s="106">
        <v>3.6</v>
      </c>
    </row>
    <row r="7" spans="1:43" x14ac:dyDescent="0.3">
      <c r="A7" s="22" t="s">
        <v>16</v>
      </c>
      <c r="B7" s="61"/>
      <c r="C7" s="25">
        <v>0.7</v>
      </c>
      <c r="D7" s="25">
        <v>0.42857142857142855</v>
      </c>
      <c r="E7" s="74">
        <v>0.5</v>
      </c>
      <c r="F7" s="75" t="s">
        <v>20</v>
      </c>
      <c r="G7" s="114" t="s">
        <v>20</v>
      </c>
      <c r="H7" s="115">
        <v>1</v>
      </c>
      <c r="I7" s="65"/>
      <c r="J7" s="76">
        <v>3.3</v>
      </c>
      <c r="K7" s="77">
        <v>3.3</v>
      </c>
      <c r="L7" s="26">
        <v>3</v>
      </c>
      <c r="M7" s="75" t="s">
        <v>20</v>
      </c>
      <c r="N7" s="114" t="s">
        <v>20</v>
      </c>
      <c r="O7" s="85">
        <v>4</v>
      </c>
      <c r="P7" s="70"/>
      <c r="Q7" s="25">
        <v>0.3</v>
      </c>
      <c r="R7" s="25">
        <v>0.56999999999999995</v>
      </c>
      <c r="S7" s="24">
        <v>0.5</v>
      </c>
      <c r="T7" s="24">
        <v>1</v>
      </c>
      <c r="U7" s="24">
        <v>1</v>
      </c>
      <c r="V7" s="114" t="s">
        <v>20</v>
      </c>
      <c r="W7" s="100"/>
      <c r="X7" s="98">
        <v>3.3</v>
      </c>
      <c r="Y7" s="77">
        <v>3.25</v>
      </c>
      <c r="Z7" s="26">
        <v>2</v>
      </c>
      <c r="AA7" s="78">
        <v>2.8</v>
      </c>
      <c r="AB7" s="77">
        <v>2</v>
      </c>
      <c r="AC7" s="114" t="s">
        <v>20</v>
      </c>
      <c r="AD7" s="70"/>
      <c r="AE7" s="117">
        <v>0</v>
      </c>
      <c r="AF7" s="117">
        <v>0</v>
      </c>
      <c r="AG7" s="117">
        <v>0</v>
      </c>
      <c r="AH7" s="118" t="s">
        <v>20</v>
      </c>
      <c r="AI7" s="118" t="s">
        <v>20</v>
      </c>
      <c r="AJ7" s="118" t="s">
        <v>20</v>
      </c>
      <c r="AK7" s="120"/>
      <c r="AL7" s="26">
        <v>3.7</v>
      </c>
      <c r="AM7" s="26">
        <v>3.3</v>
      </c>
      <c r="AN7" s="79">
        <v>3</v>
      </c>
      <c r="AO7" s="80">
        <v>3.4</v>
      </c>
      <c r="AP7" s="105">
        <v>2.2999999999999998</v>
      </c>
      <c r="AQ7" s="107">
        <v>3.5</v>
      </c>
    </row>
    <row r="8" spans="1:43" x14ac:dyDescent="0.3">
      <c r="A8" s="16" t="s">
        <v>17</v>
      </c>
      <c r="B8" s="61"/>
      <c r="C8" s="18">
        <v>1</v>
      </c>
      <c r="D8" s="18">
        <v>0.25</v>
      </c>
      <c r="E8" s="63">
        <v>0.4</v>
      </c>
      <c r="F8" s="64">
        <v>0.2</v>
      </c>
      <c r="G8" s="63">
        <v>0.6</v>
      </c>
      <c r="H8" s="63">
        <v>0.25</v>
      </c>
      <c r="I8" s="65"/>
      <c r="J8" s="66">
        <v>3</v>
      </c>
      <c r="K8" s="67">
        <v>3</v>
      </c>
      <c r="L8" s="21">
        <v>4</v>
      </c>
      <c r="M8" s="69">
        <v>4</v>
      </c>
      <c r="N8" s="67">
        <v>2.67</v>
      </c>
      <c r="O8" s="67">
        <v>3</v>
      </c>
      <c r="P8" s="70"/>
      <c r="Q8" s="81" t="s">
        <v>20</v>
      </c>
      <c r="R8" s="27">
        <v>0.75</v>
      </c>
      <c r="S8" s="18">
        <v>0.6</v>
      </c>
      <c r="T8" s="18">
        <v>0.8</v>
      </c>
      <c r="U8" s="18">
        <v>0.4</v>
      </c>
      <c r="V8" s="18">
        <v>0.75</v>
      </c>
      <c r="W8" s="100"/>
      <c r="X8" s="87" t="s">
        <v>20</v>
      </c>
      <c r="Y8" s="82">
        <v>3.5</v>
      </c>
      <c r="Z8" s="83">
        <v>3.7</v>
      </c>
      <c r="AA8" s="71">
        <v>2.9</v>
      </c>
      <c r="AB8" s="82">
        <v>4</v>
      </c>
      <c r="AC8" s="82">
        <v>3</v>
      </c>
      <c r="AD8" s="72"/>
      <c r="AE8" s="116">
        <v>0</v>
      </c>
      <c r="AF8" s="116">
        <v>0</v>
      </c>
      <c r="AG8" s="116">
        <v>0</v>
      </c>
      <c r="AH8" s="87" t="s">
        <v>20</v>
      </c>
      <c r="AI8" s="87" t="s">
        <v>20</v>
      </c>
      <c r="AJ8" s="87" t="s">
        <v>20</v>
      </c>
      <c r="AK8" s="88"/>
      <c r="AL8" s="21">
        <v>3</v>
      </c>
      <c r="AM8" s="21">
        <v>3.75</v>
      </c>
      <c r="AN8" s="21">
        <v>3.6</v>
      </c>
      <c r="AO8" s="73">
        <v>3.11</v>
      </c>
      <c r="AP8" s="73">
        <v>3.2</v>
      </c>
      <c r="AQ8" s="106">
        <v>3.5</v>
      </c>
    </row>
    <row r="9" spans="1:43" x14ac:dyDescent="0.3">
      <c r="A9" s="22" t="s">
        <v>18</v>
      </c>
      <c r="B9" s="61"/>
      <c r="C9" s="25">
        <v>0.66666666666666663</v>
      </c>
      <c r="D9" s="25">
        <v>0.44444444444444442</v>
      </c>
      <c r="E9" s="74">
        <v>0.5</v>
      </c>
      <c r="F9" s="84">
        <v>0.33</v>
      </c>
      <c r="G9" s="74">
        <v>0.2</v>
      </c>
      <c r="H9" s="74">
        <v>0.33</v>
      </c>
      <c r="I9" s="65"/>
      <c r="J9" s="76">
        <v>3.5</v>
      </c>
      <c r="K9" s="77">
        <v>3.3</v>
      </c>
      <c r="L9" s="26">
        <v>3.8</v>
      </c>
      <c r="M9" s="78">
        <v>3.5</v>
      </c>
      <c r="N9" s="77">
        <v>1</v>
      </c>
      <c r="O9" s="77">
        <v>4</v>
      </c>
      <c r="P9" s="70"/>
      <c r="Q9" s="25">
        <v>0.33333333333333331</v>
      </c>
      <c r="R9" s="25">
        <v>0.22</v>
      </c>
      <c r="S9" s="24">
        <v>0.3</v>
      </c>
      <c r="T9" s="24">
        <v>0.66666666666666663</v>
      </c>
      <c r="U9" s="24">
        <v>0.8</v>
      </c>
      <c r="V9" s="24">
        <v>0.67</v>
      </c>
      <c r="W9" s="100"/>
      <c r="X9" s="98">
        <v>3</v>
      </c>
      <c r="Y9" s="85">
        <v>0</v>
      </c>
      <c r="Z9" s="26">
        <v>2.7</v>
      </c>
      <c r="AA9" s="86">
        <v>2.8</v>
      </c>
      <c r="AB9" s="89">
        <v>2.5</v>
      </c>
      <c r="AC9" s="89">
        <v>3</v>
      </c>
      <c r="AD9" s="70"/>
      <c r="AE9" s="117">
        <v>0</v>
      </c>
      <c r="AF9" s="117">
        <v>0.33</v>
      </c>
      <c r="AG9" s="117">
        <v>0.2</v>
      </c>
      <c r="AH9" s="118" t="s">
        <v>20</v>
      </c>
      <c r="AI9" s="118" t="s">
        <v>20</v>
      </c>
      <c r="AJ9" s="118" t="s">
        <v>20</v>
      </c>
      <c r="AK9" s="120"/>
      <c r="AL9" s="26">
        <v>3.3</v>
      </c>
      <c r="AM9" s="26">
        <v>3.56</v>
      </c>
      <c r="AN9" s="79">
        <v>3.6</v>
      </c>
      <c r="AO9" s="80">
        <v>3.2</v>
      </c>
      <c r="AP9" s="80">
        <v>3.4</v>
      </c>
      <c r="AQ9" s="107">
        <v>3.5</v>
      </c>
    </row>
    <row r="10" spans="1:43" x14ac:dyDescent="0.3">
      <c r="A10" s="16" t="s">
        <v>19</v>
      </c>
      <c r="B10" s="61"/>
      <c r="C10" s="18">
        <v>0</v>
      </c>
      <c r="D10" s="18">
        <v>0</v>
      </c>
      <c r="E10" s="87" t="s">
        <v>20</v>
      </c>
      <c r="F10" s="73" t="s">
        <v>20</v>
      </c>
      <c r="G10" s="27">
        <v>0.5</v>
      </c>
      <c r="H10" s="87" t="s">
        <v>20</v>
      </c>
      <c r="I10" s="88"/>
      <c r="J10" s="87" t="s">
        <v>20</v>
      </c>
      <c r="K10" s="87" t="s">
        <v>20</v>
      </c>
      <c r="L10" s="87" t="s">
        <v>20</v>
      </c>
      <c r="M10" s="87" t="s">
        <v>20</v>
      </c>
      <c r="N10" s="82">
        <v>4</v>
      </c>
      <c r="O10" s="87" t="s">
        <v>20</v>
      </c>
      <c r="P10" s="72"/>
      <c r="Q10" s="18">
        <v>1</v>
      </c>
      <c r="R10" s="18">
        <v>1</v>
      </c>
      <c r="S10" s="87" t="s">
        <v>20</v>
      </c>
      <c r="T10" s="27">
        <v>1</v>
      </c>
      <c r="U10" s="27">
        <v>0.5</v>
      </c>
      <c r="V10" s="87" t="s">
        <v>20</v>
      </c>
      <c r="W10" s="88"/>
      <c r="X10" s="97">
        <v>4</v>
      </c>
      <c r="Y10" s="67">
        <v>3.5</v>
      </c>
      <c r="Z10" s="87" t="s">
        <v>20</v>
      </c>
      <c r="AA10" s="71">
        <v>3.3</v>
      </c>
      <c r="AB10" s="82">
        <v>3</v>
      </c>
      <c r="AC10" s="87" t="s">
        <v>20</v>
      </c>
      <c r="AD10" s="72"/>
      <c r="AE10" s="116">
        <v>0</v>
      </c>
      <c r="AF10" s="116">
        <v>0</v>
      </c>
      <c r="AG10" s="116">
        <v>0</v>
      </c>
      <c r="AH10" s="87" t="s">
        <v>20</v>
      </c>
      <c r="AI10" s="87" t="s">
        <v>20</v>
      </c>
      <c r="AJ10" s="87" t="s">
        <v>20</v>
      </c>
      <c r="AK10" s="88"/>
      <c r="AL10" s="21">
        <v>4</v>
      </c>
      <c r="AM10" s="21">
        <v>3</v>
      </c>
      <c r="AN10" s="87" t="s">
        <v>20</v>
      </c>
      <c r="AO10" s="73">
        <v>3.25</v>
      </c>
      <c r="AP10" s="73">
        <v>3.5</v>
      </c>
      <c r="AQ10" s="87" t="s">
        <v>20</v>
      </c>
    </row>
    <row r="11" spans="1:43" x14ac:dyDescent="0.3">
      <c r="A11" s="22" t="s">
        <v>49</v>
      </c>
      <c r="B11" s="61"/>
      <c r="C11" s="25">
        <v>0</v>
      </c>
      <c r="D11" s="25">
        <v>0.5</v>
      </c>
      <c r="E11" s="74">
        <v>0.2</v>
      </c>
      <c r="F11" s="84">
        <v>1</v>
      </c>
      <c r="G11" s="74">
        <v>0.33</v>
      </c>
      <c r="H11" s="114" t="s">
        <v>20</v>
      </c>
      <c r="I11" s="65"/>
      <c r="J11" s="75" t="s">
        <v>20</v>
      </c>
      <c r="K11" s="89">
        <v>4</v>
      </c>
      <c r="L11" s="26">
        <v>4</v>
      </c>
      <c r="M11" s="86">
        <v>4</v>
      </c>
      <c r="N11" s="89">
        <v>4</v>
      </c>
      <c r="O11" s="114" t="s">
        <v>20</v>
      </c>
      <c r="P11" s="72"/>
      <c r="Q11" s="25">
        <v>0.5</v>
      </c>
      <c r="R11" s="25">
        <v>0.5</v>
      </c>
      <c r="S11" s="24">
        <v>0.6</v>
      </c>
      <c r="T11" s="75" t="s">
        <v>20</v>
      </c>
      <c r="U11" s="24">
        <v>0.66666666666666663</v>
      </c>
      <c r="V11" s="24">
        <v>1</v>
      </c>
      <c r="W11" s="100"/>
      <c r="X11" s="98">
        <v>3</v>
      </c>
      <c r="Y11" s="77">
        <v>1</v>
      </c>
      <c r="Z11" s="26">
        <v>2.2999999999999998</v>
      </c>
      <c r="AA11" s="108" t="s">
        <v>20</v>
      </c>
      <c r="AB11" s="77">
        <v>3.5</v>
      </c>
      <c r="AC11" s="77">
        <v>3</v>
      </c>
      <c r="AD11" s="70"/>
      <c r="AE11" s="117">
        <v>0.5</v>
      </c>
      <c r="AF11" s="117">
        <v>0</v>
      </c>
      <c r="AG11" s="117">
        <v>0.2</v>
      </c>
      <c r="AH11" s="118" t="s">
        <v>20</v>
      </c>
      <c r="AI11" s="118" t="s">
        <v>20</v>
      </c>
      <c r="AJ11" s="118" t="s">
        <v>20</v>
      </c>
      <c r="AK11" s="120"/>
      <c r="AL11" s="26">
        <v>3</v>
      </c>
      <c r="AM11" s="26">
        <v>2</v>
      </c>
      <c r="AN11" s="79">
        <v>3.2</v>
      </c>
      <c r="AO11" s="80">
        <v>4</v>
      </c>
      <c r="AP11" s="80">
        <v>3.67</v>
      </c>
      <c r="AQ11" s="107">
        <v>2.5</v>
      </c>
    </row>
    <row r="12" spans="1:43" x14ac:dyDescent="0.3">
      <c r="A12" s="112" t="s">
        <v>21</v>
      </c>
      <c r="B12" s="113"/>
      <c r="C12" s="30">
        <v>0.66666666666666663</v>
      </c>
      <c r="D12" s="30">
        <v>0.75</v>
      </c>
      <c r="E12" s="63">
        <v>0.5</v>
      </c>
      <c r="F12" s="90">
        <v>0.6</v>
      </c>
      <c r="G12" s="63">
        <v>0.75</v>
      </c>
      <c r="H12" s="63">
        <v>0.25</v>
      </c>
      <c r="I12" s="65"/>
      <c r="J12" s="91">
        <v>3.5</v>
      </c>
      <c r="K12" s="92">
        <v>3</v>
      </c>
      <c r="L12" s="31">
        <v>4</v>
      </c>
      <c r="M12" s="69">
        <v>3</v>
      </c>
      <c r="N12" s="67">
        <v>4</v>
      </c>
      <c r="O12" s="67">
        <v>3</v>
      </c>
      <c r="P12" s="70"/>
      <c r="Q12" s="30">
        <v>0.33333333333333331</v>
      </c>
      <c r="R12" s="30">
        <v>0.25</v>
      </c>
      <c r="S12" s="18">
        <v>0.25</v>
      </c>
      <c r="T12" s="30">
        <v>0.4</v>
      </c>
      <c r="U12" s="18">
        <v>0.25</v>
      </c>
      <c r="V12" s="18">
        <v>0.75</v>
      </c>
      <c r="W12" s="100"/>
      <c r="X12" s="99">
        <v>3</v>
      </c>
      <c r="Y12" s="92">
        <v>4</v>
      </c>
      <c r="Z12" s="87" t="s">
        <v>20</v>
      </c>
      <c r="AA12" s="71">
        <v>3.5</v>
      </c>
      <c r="AB12" s="82">
        <v>4</v>
      </c>
      <c r="AC12" s="82">
        <v>2</v>
      </c>
      <c r="AD12" s="72"/>
      <c r="AE12" s="116">
        <v>0</v>
      </c>
      <c r="AF12" s="116">
        <v>0</v>
      </c>
      <c r="AG12" s="116">
        <v>0.25</v>
      </c>
      <c r="AH12" s="87" t="s">
        <v>20</v>
      </c>
      <c r="AI12" s="87" t="s">
        <v>20</v>
      </c>
      <c r="AJ12" s="87" t="s">
        <v>20</v>
      </c>
      <c r="AK12" s="88"/>
      <c r="AL12" s="31">
        <v>3</v>
      </c>
      <c r="AM12" s="31">
        <v>3.3</v>
      </c>
      <c r="AN12" s="21">
        <v>3.7</v>
      </c>
      <c r="AO12" s="73">
        <v>3.6</v>
      </c>
      <c r="AP12" s="73">
        <v>4</v>
      </c>
      <c r="AQ12" s="106">
        <v>2.8</v>
      </c>
    </row>
    <row r="13" spans="1:43" x14ac:dyDescent="0.3">
      <c r="A13" s="32" t="s">
        <v>22</v>
      </c>
      <c r="B13" s="111"/>
      <c r="C13" s="25">
        <v>0.53</v>
      </c>
      <c r="D13" s="109">
        <v>0.45500000000000002</v>
      </c>
      <c r="E13" s="24">
        <v>0.39393939393939398</v>
      </c>
      <c r="F13" s="24">
        <v>0.35</v>
      </c>
      <c r="G13" s="24">
        <v>0.4</v>
      </c>
      <c r="H13" s="24">
        <v>0.45</v>
      </c>
      <c r="I13" s="95"/>
      <c r="J13" s="22">
        <v>3.4</v>
      </c>
      <c r="K13" s="22">
        <v>3.3</v>
      </c>
      <c r="L13" s="110">
        <v>3.77</v>
      </c>
      <c r="M13" s="110">
        <v>3.46</v>
      </c>
      <c r="N13" s="110">
        <v>3.1659999999999999</v>
      </c>
      <c r="O13" s="110">
        <v>3.56</v>
      </c>
      <c r="P13" s="111"/>
      <c r="Q13" s="25">
        <v>0.44</v>
      </c>
      <c r="R13" s="25">
        <v>0.39</v>
      </c>
      <c r="S13" s="24">
        <v>0.39</v>
      </c>
      <c r="T13" s="24">
        <v>0.64900000000000002</v>
      </c>
      <c r="U13" s="24">
        <v>0.6</v>
      </c>
      <c r="V13" s="24">
        <v>0.55000000000000004</v>
      </c>
      <c r="W13" s="100"/>
      <c r="X13" s="22">
        <v>3.3</v>
      </c>
      <c r="Y13" s="77">
        <v>3</v>
      </c>
      <c r="Z13" s="26">
        <v>2.6</v>
      </c>
      <c r="AA13" s="110">
        <v>2.9159999999999999</v>
      </c>
      <c r="AB13" s="26">
        <v>2.7</v>
      </c>
      <c r="AC13" s="26">
        <v>2.7</v>
      </c>
      <c r="AD13" s="58"/>
      <c r="AE13" s="121"/>
      <c r="AF13" s="121"/>
      <c r="AG13" s="121"/>
      <c r="AH13" s="121"/>
      <c r="AI13" s="121"/>
      <c r="AJ13" s="121"/>
      <c r="AK13" s="58"/>
      <c r="AL13" s="26">
        <v>3.4</v>
      </c>
      <c r="AM13" s="26">
        <v>3.3</v>
      </c>
      <c r="AN13" s="26">
        <v>3.3</v>
      </c>
      <c r="AO13" s="94">
        <v>3.3</v>
      </c>
      <c r="AP13" s="94">
        <v>3.2</v>
      </c>
      <c r="AQ13" s="107">
        <v>3.3</v>
      </c>
    </row>
  </sheetData>
  <mergeCells count="7">
    <mergeCell ref="AL3:AQ4"/>
    <mergeCell ref="AE3:AJ4"/>
    <mergeCell ref="A3:A4"/>
    <mergeCell ref="J3:O4"/>
    <mergeCell ref="C3:H4"/>
    <mergeCell ref="Q3:V4"/>
    <mergeCell ref="X3:AC4"/>
  </mergeCells>
  <pageMargins left="0.25" right="0.25" top="0.75" bottom="0.75" header="0.3" footer="0.3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workbookViewId="0">
      <selection activeCell="AH24" sqref="AH24"/>
    </sheetView>
  </sheetViews>
  <sheetFormatPr defaultRowHeight="14.4" x14ac:dyDescent="0.3"/>
  <cols>
    <col min="1" max="1" width="36.109375" bestFit="1" customWidth="1"/>
    <col min="2" max="2" width="12.33203125" bestFit="1" customWidth="1"/>
    <col min="4" max="4" width="35.5546875" bestFit="1" customWidth="1"/>
    <col min="7" max="7" width="36.5546875" bestFit="1" customWidth="1"/>
    <col min="8" max="8" width="12.109375" bestFit="1" customWidth="1"/>
    <col min="9" max="9" width="9.33203125" bestFit="1" customWidth="1"/>
    <col min="10" max="10" width="21" bestFit="1" customWidth="1"/>
    <col min="13" max="13" width="33.6640625" bestFit="1" customWidth="1"/>
    <col min="14" max="14" width="12.88671875" bestFit="1" customWidth="1"/>
    <col min="15" max="15" width="9.33203125" bestFit="1" customWidth="1"/>
    <col min="16" max="16" width="19.5546875" bestFit="1" customWidth="1"/>
    <col min="19" max="19" width="39.5546875" bestFit="1" customWidth="1"/>
    <col min="20" max="20" width="14.77734375" bestFit="1" customWidth="1"/>
    <col min="21" max="21" width="11.21875" bestFit="1" customWidth="1"/>
    <col min="22" max="22" width="27.5546875" bestFit="1" customWidth="1"/>
    <col min="25" max="25" width="34.6640625" bestFit="1" customWidth="1"/>
    <col min="26" max="26" width="12.109375" bestFit="1" customWidth="1"/>
    <col min="28" max="28" width="17.77734375" bestFit="1" customWidth="1"/>
    <col min="29" max="29" width="11.77734375" bestFit="1" customWidth="1"/>
    <col min="30" max="30" width="9.33203125" bestFit="1" customWidth="1"/>
    <col min="31" max="31" width="25" bestFit="1" customWidth="1"/>
    <col min="32" max="32" width="12.109375" bestFit="1" customWidth="1"/>
    <col min="34" max="34" width="20.109375" bestFit="1" customWidth="1"/>
  </cols>
  <sheetData>
    <row r="1" spans="1:36" x14ac:dyDescent="0.3">
      <c r="A1">
        <v>2008</v>
      </c>
      <c r="B1" t="s">
        <v>100</v>
      </c>
      <c r="D1" t="s">
        <v>101</v>
      </c>
      <c r="G1" s="210">
        <v>2009</v>
      </c>
      <c r="H1" s="2" t="s">
        <v>100</v>
      </c>
      <c r="I1" s="2"/>
      <c r="J1" s="2" t="s">
        <v>101</v>
      </c>
      <c r="K1" s="2"/>
      <c r="L1" s="212"/>
      <c r="M1">
        <v>2010</v>
      </c>
      <c r="N1" t="s">
        <v>100</v>
      </c>
      <c r="P1" t="s">
        <v>101</v>
      </c>
      <c r="S1" s="210">
        <v>2011</v>
      </c>
      <c r="T1" s="2" t="s">
        <v>100</v>
      </c>
      <c r="U1" s="2"/>
      <c r="V1" s="2" t="s">
        <v>101</v>
      </c>
      <c r="W1" s="2"/>
      <c r="X1" s="212"/>
      <c r="Y1">
        <v>2012</v>
      </c>
      <c r="Z1" t="s">
        <v>100</v>
      </c>
      <c r="AB1" t="s">
        <v>101</v>
      </c>
      <c r="AC1" s="210"/>
      <c r="AD1" s="2"/>
      <c r="AE1" s="2">
        <v>2013</v>
      </c>
      <c r="AF1" s="2" t="s">
        <v>100</v>
      </c>
      <c r="AG1" s="2"/>
      <c r="AH1" s="2" t="s">
        <v>101</v>
      </c>
      <c r="AI1" s="2"/>
      <c r="AJ1" s="212"/>
    </row>
    <row r="2" spans="1:36" x14ac:dyDescent="0.3">
      <c r="A2" t="s">
        <v>72</v>
      </c>
      <c r="B2" t="s">
        <v>73</v>
      </c>
      <c r="C2" t="s">
        <v>74</v>
      </c>
      <c r="D2" t="s">
        <v>96</v>
      </c>
      <c r="E2" t="s">
        <v>79</v>
      </c>
      <c r="F2" t="s">
        <v>80</v>
      </c>
      <c r="G2" s="210" t="s">
        <v>102</v>
      </c>
      <c r="H2" s="2" t="s">
        <v>76</v>
      </c>
      <c r="I2" s="2" t="s">
        <v>74</v>
      </c>
      <c r="J2" s="2" t="s">
        <v>117</v>
      </c>
      <c r="K2" s="2" t="s">
        <v>73</v>
      </c>
      <c r="L2" s="212" t="s">
        <v>118</v>
      </c>
      <c r="M2" t="s">
        <v>124</v>
      </c>
      <c r="N2" t="s">
        <v>125</v>
      </c>
      <c r="O2" t="s">
        <v>109</v>
      </c>
      <c r="P2" t="s">
        <v>90</v>
      </c>
      <c r="Q2" t="s">
        <v>91</v>
      </c>
      <c r="R2" t="s">
        <v>77</v>
      </c>
      <c r="S2" s="210" t="s">
        <v>142</v>
      </c>
      <c r="T2" s="2" t="s">
        <v>143</v>
      </c>
      <c r="U2" s="2" t="s">
        <v>74</v>
      </c>
      <c r="V2" s="2" t="s">
        <v>162</v>
      </c>
      <c r="W2" s="2" t="s">
        <v>163</v>
      </c>
      <c r="X2" s="212" t="s">
        <v>130</v>
      </c>
      <c r="Y2" s="207" t="s">
        <v>174</v>
      </c>
      <c r="Z2" s="207" t="s">
        <v>175</v>
      </c>
      <c r="AA2" s="207" t="s">
        <v>176</v>
      </c>
      <c r="AB2" s="208" t="s">
        <v>188</v>
      </c>
      <c r="AC2" s="213" t="s">
        <v>189</v>
      </c>
      <c r="AD2" s="214" t="s">
        <v>109</v>
      </c>
      <c r="AE2" s="2" t="s">
        <v>194</v>
      </c>
      <c r="AF2" s="2"/>
      <c r="AG2" s="2"/>
      <c r="AH2" s="2" t="s">
        <v>204</v>
      </c>
      <c r="AI2" s="2" t="s">
        <v>135</v>
      </c>
      <c r="AJ2" s="212" t="s">
        <v>205</v>
      </c>
    </row>
    <row r="3" spans="1:36" x14ac:dyDescent="0.3">
      <c r="A3" t="s">
        <v>75</v>
      </c>
      <c r="B3" t="s">
        <v>76</v>
      </c>
      <c r="C3" t="s">
        <v>77</v>
      </c>
      <c r="D3" t="s">
        <v>97</v>
      </c>
      <c r="E3" t="s">
        <v>98</v>
      </c>
      <c r="F3" t="s">
        <v>99</v>
      </c>
      <c r="G3" s="210" t="s">
        <v>103</v>
      </c>
      <c r="H3" s="2" t="s">
        <v>104</v>
      </c>
      <c r="I3" s="2" t="s">
        <v>105</v>
      </c>
      <c r="J3" s="2" t="s">
        <v>119</v>
      </c>
      <c r="K3" s="2" t="s">
        <v>120</v>
      </c>
      <c r="L3" s="212" t="s">
        <v>77</v>
      </c>
      <c r="M3" t="s">
        <v>126</v>
      </c>
      <c r="N3" t="s">
        <v>127</v>
      </c>
      <c r="O3" t="s">
        <v>109</v>
      </c>
      <c r="P3" t="s">
        <v>137</v>
      </c>
      <c r="Q3" t="s">
        <v>138</v>
      </c>
      <c r="R3" t="s">
        <v>77</v>
      </c>
      <c r="S3" s="210" t="s">
        <v>144</v>
      </c>
      <c r="T3" s="2" t="s">
        <v>145</v>
      </c>
      <c r="U3" s="2" t="s">
        <v>146</v>
      </c>
      <c r="V3" s="2" t="s">
        <v>164</v>
      </c>
      <c r="W3" s="2" t="s">
        <v>79</v>
      </c>
      <c r="X3" s="212" t="s">
        <v>80</v>
      </c>
      <c r="Y3" s="207" t="s">
        <v>177</v>
      </c>
      <c r="Z3" s="207" t="s">
        <v>76</v>
      </c>
      <c r="AA3" s="207" t="s">
        <v>74</v>
      </c>
      <c r="AB3" s="208" t="s">
        <v>186</v>
      </c>
      <c r="AC3" s="213" t="s">
        <v>190</v>
      </c>
      <c r="AD3" s="214" t="s">
        <v>74</v>
      </c>
      <c r="AE3" s="2" t="s">
        <v>195</v>
      </c>
      <c r="AF3" s="2" t="s">
        <v>76</v>
      </c>
      <c r="AG3" s="2" t="s">
        <v>113</v>
      </c>
      <c r="AH3" s="2" t="s">
        <v>206</v>
      </c>
      <c r="AI3" s="2" t="s">
        <v>135</v>
      </c>
      <c r="AJ3" s="212" t="s">
        <v>136</v>
      </c>
    </row>
    <row r="4" spans="1:36" x14ac:dyDescent="0.3">
      <c r="A4" t="s">
        <v>78</v>
      </c>
      <c r="B4" t="s">
        <v>79</v>
      </c>
      <c r="C4" t="s">
        <v>80</v>
      </c>
      <c r="G4" s="210" t="s">
        <v>106</v>
      </c>
      <c r="H4" s="2" t="s">
        <v>84</v>
      </c>
      <c r="I4" s="2" t="s">
        <v>77</v>
      </c>
      <c r="J4" s="2" t="s">
        <v>121</v>
      </c>
      <c r="K4" s="2" t="s">
        <v>122</v>
      </c>
      <c r="L4" s="212" t="s">
        <v>123</v>
      </c>
      <c r="M4" t="s">
        <v>128</v>
      </c>
      <c r="N4" t="s">
        <v>129</v>
      </c>
      <c r="O4" t="s">
        <v>130</v>
      </c>
      <c r="P4" t="s">
        <v>139</v>
      </c>
      <c r="Q4" t="s">
        <v>140</v>
      </c>
      <c r="R4" t="s">
        <v>89</v>
      </c>
      <c r="S4" s="210" t="s">
        <v>147</v>
      </c>
      <c r="T4" s="2" t="s">
        <v>73</v>
      </c>
      <c r="U4" s="2" t="s">
        <v>77</v>
      </c>
      <c r="V4" s="2" t="s">
        <v>165</v>
      </c>
      <c r="W4" s="2" t="s">
        <v>166</v>
      </c>
      <c r="X4" s="212" t="s">
        <v>167</v>
      </c>
      <c r="Y4" s="207" t="s">
        <v>178</v>
      </c>
      <c r="Z4" s="207" t="s">
        <v>179</v>
      </c>
      <c r="AA4" s="207" t="s">
        <v>130</v>
      </c>
      <c r="AB4" s="208" t="s">
        <v>191</v>
      </c>
      <c r="AC4" s="213" t="s">
        <v>120</v>
      </c>
      <c r="AD4" s="214" t="s">
        <v>74</v>
      </c>
      <c r="AE4" s="2" t="s">
        <v>196</v>
      </c>
      <c r="AF4" s="2" t="s">
        <v>197</v>
      </c>
      <c r="AG4" s="2" t="s">
        <v>198</v>
      </c>
      <c r="AH4" s="2" t="s">
        <v>207</v>
      </c>
      <c r="AI4" s="2" t="s">
        <v>208</v>
      </c>
      <c r="AJ4" s="212" t="s">
        <v>74</v>
      </c>
    </row>
    <row r="5" spans="1:36" x14ac:dyDescent="0.3">
      <c r="A5" t="s">
        <v>81</v>
      </c>
      <c r="B5" t="s">
        <v>82</v>
      </c>
      <c r="C5" t="s">
        <v>74</v>
      </c>
      <c r="G5" s="210" t="s">
        <v>107</v>
      </c>
      <c r="H5" s="2" t="s">
        <v>108</v>
      </c>
      <c r="I5" s="2" t="s">
        <v>109</v>
      </c>
      <c r="J5" s="2"/>
      <c r="K5" s="2"/>
      <c r="L5" s="212"/>
      <c r="M5" t="s">
        <v>131</v>
      </c>
      <c r="N5" t="s">
        <v>132</v>
      </c>
      <c r="O5" t="s">
        <v>132</v>
      </c>
      <c r="P5" t="s">
        <v>141</v>
      </c>
      <c r="Q5" t="s">
        <v>127</v>
      </c>
      <c r="R5" t="s">
        <v>80</v>
      </c>
      <c r="S5" s="210" t="s">
        <v>148</v>
      </c>
      <c r="T5" s="2" t="s">
        <v>149</v>
      </c>
      <c r="U5" s="2" t="s">
        <v>123</v>
      </c>
      <c r="V5" s="2" t="s">
        <v>168</v>
      </c>
      <c r="W5" s="2" t="s">
        <v>76</v>
      </c>
      <c r="X5" s="212" t="s">
        <v>74</v>
      </c>
      <c r="Y5" s="207" t="s">
        <v>180</v>
      </c>
      <c r="Z5" s="207" t="s">
        <v>181</v>
      </c>
      <c r="AA5" s="207" t="s">
        <v>77</v>
      </c>
      <c r="AB5" s="208" t="s">
        <v>192</v>
      </c>
      <c r="AC5" s="213" t="s">
        <v>193</v>
      </c>
      <c r="AD5" s="214" t="s">
        <v>74</v>
      </c>
      <c r="AE5" s="2" t="s">
        <v>199</v>
      </c>
      <c r="AF5" s="2" t="s">
        <v>200</v>
      </c>
      <c r="AG5" s="2" t="s">
        <v>77</v>
      </c>
      <c r="AH5" s="2" t="s">
        <v>209</v>
      </c>
      <c r="AI5" s="2" t="s">
        <v>210</v>
      </c>
      <c r="AJ5" s="212" t="s">
        <v>211</v>
      </c>
    </row>
    <row r="6" spans="1:36" x14ac:dyDescent="0.3">
      <c r="A6" t="s">
        <v>83</v>
      </c>
      <c r="B6" t="s">
        <v>84</v>
      </c>
      <c r="C6" t="s">
        <v>74</v>
      </c>
      <c r="G6" s="210" t="s">
        <v>110</v>
      </c>
      <c r="H6" s="2" t="s">
        <v>104</v>
      </c>
      <c r="I6" s="2" t="s">
        <v>105</v>
      </c>
      <c r="J6" s="2"/>
      <c r="K6" s="2"/>
      <c r="L6" s="212"/>
      <c r="M6" t="s">
        <v>133</v>
      </c>
      <c r="N6" t="s">
        <v>76</v>
      </c>
      <c r="O6" t="s">
        <v>77</v>
      </c>
      <c r="S6" s="210" t="s">
        <v>150</v>
      </c>
      <c r="T6" s="2" t="s">
        <v>93</v>
      </c>
      <c r="U6" s="2" t="s">
        <v>74</v>
      </c>
      <c r="V6" s="2" t="s">
        <v>169</v>
      </c>
      <c r="W6" s="2" t="s">
        <v>73</v>
      </c>
      <c r="X6" s="212" t="s">
        <v>74</v>
      </c>
      <c r="Y6" s="207" t="s">
        <v>182</v>
      </c>
      <c r="Z6" s="207" t="s">
        <v>76</v>
      </c>
      <c r="AA6" s="207" t="s">
        <v>74</v>
      </c>
      <c r="AB6" s="208"/>
      <c r="AC6" s="213"/>
      <c r="AD6" s="214"/>
      <c r="AE6" s="2" t="s">
        <v>201</v>
      </c>
      <c r="AF6" s="2" t="s">
        <v>76</v>
      </c>
      <c r="AG6" s="2" t="s">
        <v>74</v>
      </c>
      <c r="AH6" s="2"/>
      <c r="AI6" s="2"/>
      <c r="AJ6" s="212"/>
    </row>
    <row r="7" spans="1:36" x14ac:dyDescent="0.3">
      <c r="A7" t="s">
        <v>85</v>
      </c>
      <c r="B7" t="s">
        <v>86</v>
      </c>
      <c r="C7" t="s">
        <v>77</v>
      </c>
      <c r="G7" s="210" t="s">
        <v>111</v>
      </c>
      <c r="H7" s="2" t="s">
        <v>79</v>
      </c>
      <c r="I7" s="2" t="s">
        <v>80</v>
      </c>
      <c r="J7" s="2"/>
      <c r="K7" s="2"/>
      <c r="L7" s="212"/>
      <c r="M7" t="s">
        <v>134</v>
      </c>
      <c r="N7" t="s">
        <v>135</v>
      </c>
      <c r="O7" t="s">
        <v>136</v>
      </c>
      <c r="S7" s="210" t="s">
        <v>151</v>
      </c>
      <c r="T7" s="2" t="s">
        <v>152</v>
      </c>
      <c r="U7" s="2" t="s">
        <v>74</v>
      </c>
      <c r="V7" s="2" t="s">
        <v>170</v>
      </c>
      <c r="W7" s="2" t="s">
        <v>73</v>
      </c>
      <c r="X7" s="212" t="s">
        <v>77</v>
      </c>
      <c r="Y7" s="207" t="s">
        <v>183</v>
      </c>
      <c r="Z7" s="207" t="s">
        <v>76</v>
      </c>
      <c r="AA7" s="207" t="s">
        <v>74</v>
      </c>
      <c r="AB7" s="208"/>
      <c r="AC7" s="213"/>
      <c r="AD7" s="214"/>
      <c r="AE7" s="2" t="s">
        <v>202</v>
      </c>
      <c r="AF7" s="2" t="s">
        <v>203</v>
      </c>
      <c r="AG7" s="2" t="s">
        <v>74</v>
      </c>
      <c r="AH7" s="2"/>
      <c r="AI7" s="2"/>
      <c r="AJ7" s="212"/>
    </row>
    <row r="8" spans="1:36" x14ac:dyDescent="0.3">
      <c r="A8" t="s">
        <v>87</v>
      </c>
      <c r="B8" t="s">
        <v>88</v>
      </c>
      <c r="C8" t="s">
        <v>89</v>
      </c>
      <c r="G8" s="210" t="s">
        <v>112</v>
      </c>
      <c r="H8" s="2" t="s">
        <v>76</v>
      </c>
      <c r="I8" s="2" t="s">
        <v>113</v>
      </c>
      <c r="J8" s="2"/>
      <c r="K8" s="2"/>
      <c r="L8" s="212"/>
      <c r="S8" s="210" t="s">
        <v>153</v>
      </c>
      <c r="T8" s="2" t="s">
        <v>73</v>
      </c>
      <c r="U8" s="2" t="s">
        <v>74</v>
      </c>
      <c r="V8" s="2" t="s">
        <v>171</v>
      </c>
      <c r="W8" s="2" t="s">
        <v>172</v>
      </c>
      <c r="X8" s="212" t="s">
        <v>173</v>
      </c>
      <c r="Y8" s="207" t="s">
        <v>184</v>
      </c>
      <c r="Z8" s="207" t="s">
        <v>185</v>
      </c>
      <c r="AA8" s="207" t="s">
        <v>130</v>
      </c>
      <c r="AC8" s="210"/>
      <c r="AD8" s="2"/>
      <c r="AE8" s="2"/>
      <c r="AF8" s="2"/>
      <c r="AG8" s="2"/>
      <c r="AH8" s="2"/>
      <c r="AI8" s="2"/>
      <c r="AJ8" s="212"/>
    </row>
    <row r="9" spans="1:36" x14ac:dyDescent="0.3">
      <c r="A9" t="s">
        <v>90</v>
      </c>
      <c r="B9" t="s">
        <v>91</v>
      </c>
      <c r="C9" t="s">
        <v>74</v>
      </c>
      <c r="G9" s="210" t="s">
        <v>114</v>
      </c>
      <c r="H9" s="2" t="s">
        <v>115</v>
      </c>
      <c r="I9" s="2" t="s">
        <v>116</v>
      </c>
      <c r="J9" s="2"/>
      <c r="K9" s="2"/>
      <c r="L9" s="212"/>
      <c r="S9" s="210" t="s">
        <v>154</v>
      </c>
      <c r="T9" s="2" t="s">
        <v>155</v>
      </c>
      <c r="U9" s="2" t="s">
        <v>123</v>
      </c>
      <c r="V9" s="2"/>
      <c r="W9" s="2"/>
      <c r="X9" s="212"/>
      <c r="Y9" s="207" t="s">
        <v>186</v>
      </c>
      <c r="Z9" s="207" t="s">
        <v>187</v>
      </c>
      <c r="AA9" s="207" t="s">
        <v>74</v>
      </c>
      <c r="AB9" s="208"/>
      <c r="AC9" s="213"/>
      <c r="AD9" s="214"/>
      <c r="AE9" s="2"/>
      <c r="AF9" s="2"/>
      <c r="AG9" s="2"/>
      <c r="AH9" s="2"/>
      <c r="AI9" s="2"/>
      <c r="AJ9" s="212"/>
    </row>
    <row r="10" spans="1:36" x14ac:dyDescent="0.3">
      <c r="A10" t="s">
        <v>92</v>
      </c>
      <c r="B10" t="s">
        <v>93</v>
      </c>
      <c r="C10" t="s">
        <v>74</v>
      </c>
      <c r="G10" s="210"/>
      <c r="H10" s="2"/>
      <c r="I10" s="2"/>
      <c r="J10" s="2"/>
      <c r="K10" s="2"/>
      <c r="L10" s="212"/>
      <c r="S10" s="210" t="s">
        <v>156</v>
      </c>
      <c r="T10" s="2" t="s">
        <v>157</v>
      </c>
      <c r="U10" s="2" t="s">
        <v>158</v>
      </c>
      <c r="V10" s="2"/>
      <c r="W10" s="2"/>
      <c r="X10" s="212"/>
      <c r="Y10" s="207" t="s">
        <v>186</v>
      </c>
      <c r="Z10" s="207" t="s">
        <v>187</v>
      </c>
      <c r="AA10" s="207" t="s">
        <v>113</v>
      </c>
      <c r="AB10" s="208"/>
      <c r="AC10" s="213"/>
      <c r="AD10" s="214"/>
      <c r="AE10" s="2"/>
      <c r="AF10" s="2"/>
      <c r="AG10" s="2"/>
      <c r="AH10" s="2"/>
      <c r="AI10" s="2"/>
      <c r="AJ10" s="212"/>
    </row>
    <row r="11" spans="1:36" x14ac:dyDescent="0.3">
      <c r="A11" t="s">
        <v>94</v>
      </c>
      <c r="B11" t="s">
        <v>95</v>
      </c>
      <c r="C11" t="s">
        <v>77</v>
      </c>
      <c r="G11" s="210"/>
      <c r="H11" s="2"/>
      <c r="I11" s="2"/>
      <c r="J11" s="2"/>
      <c r="K11" s="2"/>
      <c r="L11" s="212"/>
      <c r="S11" s="210" t="s">
        <v>159</v>
      </c>
      <c r="T11" s="2" t="s">
        <v>84</v>
      </c>
      <c r="U11" s="2" t="s">
        <v>74</v>
      </c>
      <c r="V11" s="2"/>
      <c r="W11" s="2"/>
      <c r="X11" s="212"/>
      <c r="Y11" s="207"/>
      <c r="Z11" s="207"/>
      <c r="AA11" s="207"/>
      <c r="AB11" s="208"/>
      <c r="AC11" s="213"/>
      <c r="AD11" s="214"/>
      <c r="AE11" s="2"/>
      <c r="AF11" s="2"/>
      <c r="AG11" s="2"/>
      <c r="AH11" s="2"/>
      <c r="AI11" s="2"/>
      <c r="AJ11" s="212"/>
    </row>
    <row r="12" spans="1:36" x14ac:dyDescent="0.3">
      <c r="G12" s="210"/>
      <c r="H12" s="2"/>
      <c r="I12" s="2"/>
      <c r="J12" s="2"/>
      <c r="K12" s="2"/>
      <c r="L12" s="212"/>
      <c r="S12" s="210" t="s">
        <v>160</v>
      </c>
      <c r="T12" s="2" t="s">
        <v>95</v>
      </c>
      <c r="U12" s="2" t="s">
        <v>77</v>
      </c>
      <c r="V12" s="2"/>
      <c r="W12" s="2"/>
      <c r="X12" s="212"/>
      <c r="AB12" s="208"/>
      <c r="AC12" s="213"/>
      <c r="AD12" s="214"/>
      <c r="AE12" s="2"/>
      <c r="AF12" s="2"/>
      <c r="AG12" s="2"/>
      <c r="AH12" s="2"/>
      <c r="AI12" s="2"/>
      <c r="AJ12" s="212"/>
    </row>
    <row r="13" spans="1:36" x14ac:dyDescent="0.3">
      <c r="G13" s="210"/>
      <c r="H13" s="2"/>
      <c r="I13" s="2"/>
      <c r="J13" s="2"/>
      <c r="K13" s="2"/>
      <c r="L13" s="212"/>
      <c r="S13" s="210" t="s">
        <v>161</v>
      </c>
      <c r="T13" s="2" t="s">
        <v>73</v>
      </c>
      <c r="U13" s="2" t="s">
        <v>77</v>
      </c>
      <c r="V13" s="2"/>
      <c r="W13" s="2"/>
      <c r="X13" s="212"/>
      <c r="Y13" s="207"/>
      <c r="Z13" s="207"/>
      <c r="AA13" s="207"/>
      <c r="AC13" s="210"/>
      <c r="AD13" s="2"/>
      <c r="AE13" s="2"/>
      <c r="AF13" s="2"/>
      <c r="AG13" s="2"/>
      <c r="AH13" s="2"/>
      <c r="AI13" s="2"/>
      <c r="AJ13" s="212"/>
    </row>
    <row r="14" spans="1:36" x14ac:dyDescent="0.3">
      <c r="AB14" s="208"/>
      <c r="AC14" s="208"/>
      <c r="AD14" s="208"/>
    </row>
    <row r="15" spans="1:36" x14ac:dyDescent="0.3">
      <c r="Y15" s="207"/>
      <c r="Z15" s="207"/>
      <c r="AA15" s="207"/>
      <c r="AB15" s="208"/>
      <c r="AC15" s="208"/>
      <c r="AD15" s="208"/>
    </row>
    <row r="16" spans="1:36" x14ac:dyDescent="0.3">
      <c r="Y16" s="207"/>
      <c r="Z16" s="207"/>
      <c r="AA16" s="207"/>
      <c r="AB16" s="208"/>
      <c r="AC16" s="208"/>
      <c r="AD16" s="208"/>
    </row>
    <row r="17" spans="25:30" x14ac:dyDescent="0.3">
      <c r="AB17" s="208"/>
      <c r="AC17" s="208"/>
      <c r="AD17" s="208"/>
    </row>
    <row r="18" spans="25:30" x14ac:dyDescent="0.3">
      <c r="Y18" s="207"/>
      <c r="Z18" s="207"/>
      <c r="AA18" s="207"/>
      <c r="AB18" s="208"/>
      <c r="AC18" s="208"/>
      <c r="AD18" s="208"/>
    </row>
    <row r="19" spans="25:30" x14ac:dyDescent="0.3">
      <c r="Y19" s="207"/>
      <c r="Z19" s="207"/>
      <c r="AA19" s="207"/>
      <c r="AB19" s="208"/>
      <c r="AC19" s="208"/>
      <c r="AD19" s="208"/>
    </row>
    <row r="20" spans="25:30" x14ac:dyDescent="0.3">
      <c r="Y20" s="207"/>
      <c r="Z20" s="207"/>
      <c r="AA20" s="207"/>
      <c r="AB20" s="208"/>
      <c r="AC20" s="208"/>
      <c r="AD20" s="208"/>
    </row>
    <row r="21" spans="25:30" x14ac:dyDescent="0.3">
      <c r="AB21" s="208"/>
      <c r="AC21" s="208"/>
      <c r="AD21" s="208"/>
    </row>
    <row r="22" spans="25:30" x14ac:dyDescent="0.3">
      <c r="Y22" s="207"/>
      <c r="Z22" s="207"/>
      <c r="AA22" s="207"/>
      <c r="AB22" s="208"/>
      <c r="AC22" s="208"/>
      <c r="AD22" s="208"/>
    </row>
    <row r="23" spans="25:30" x14ac:dyDescent="0.3">
      <c r="Y23" s="207"/>
      <c r="Z23" s="207"/>
      <c r="AA23" s="207"/>
      <c r="AB23" s="208"/>
      <c r="AC23" s="208"/>
      <c r="AD23" s="208"/>
    </row>
    <row r="24" spans="25:30" x14ac:dyDescent="0.3">
      <c r="Y24" s="207"/>
      <c r="Z24" s="207"/>
      <c r="AA24" s="207"/>
      <c r="AB24" s="208"/>
      <c r="AC24" s="208"/>
      <c r="AD24" s="208"/>
    </row>
    <row r="26" spans="25:30" x14ac:dyDescent="0.3">
      <c r="Y26" s="207"/>
      <c r="Z26" s="207"/>
      <c r="AA26" s="207"/>
      <c r="AB26" s="208"/>
      <c r="AC26" s="208"/>
      <c r="AD26" s="208"/>
    </row>
    <row r="27" spans="25:30" x14ac:dyDescent="0.3">
      <c r="Y27" s="207"/>
      <c r="Z27" s="207"/>
      <c r="AA27" s="207"/>
      <c r="AB27" s="208"/>
      <c r="AC27" s="208"/>
      <c r="AD27" s="208"/>
    </row>
    <row r="28" spans="25:30" x14ac:dyDescent="0.3">
      <c r="Y28" s="207"/>
      <c r="Z28" s="207"/>
      <c r="AA28" s="207"/>
      <c r="AB28" s="208"/>
      <c r="AC28" s="208"/>
      <c r="AD28" s="208"/>
    </row>
    <row r="29" spans="25:30" x14ac:dyDescent="0.3">
      <c r="Y29" s="207"/>
      <c r="Z29" s="207"/>
      <c r="AA29" s="207"/>
    </row>
    <row r="31" spans="25:30" x14ac:dyDescent="0.3">
      <c r="Y31" s="207"/>
      <c r="Z31" s="207"/>
      <c r="AA31" s="20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2013 Graduates</vt:lpstr>
      <vt:lpstr>2012 Graduates</vt:lpstr>
      <vt:lpstr>2011 Graduates</vt:lpstr>
      <vt:lpstr>2010 Graduates</vt:lpstr>
      <vt:lpstr>2009 Graduates</vt:lpstr>
      <vt:lpstr>2008 Graduates</vt:lpstr>
      <vt:lpstr>Aggregate Summary</vt:lpstr>
      <vt:lpstr>Comparison</vt:lpstr>
      <vt:lpstr>Employers</vt:lpstr>
      <vt:lpstr>Grad Schools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Graduate Survey Summary Report</dc:title>
  <dc:creator>Margaret Robinson</dc:creator>
  <dc:description>For SSIT</dc:description>
  <cp:lastModifiedBy>Margaret Robinson</cp:lastModifiedBy>
  <cp:lastPrinted>2014-03-31T20:57:21Z</cp:lastPrinted>
  <dcterms:created xsi:type="dcterms:W3CDTF">2014-03-31T14:34:39Z</dcterms:created>
  <dcterms:modified xsi:type="dcterms:W3CDTF">2014-06-02T17:15:37Z</dcterms:modified>
</cp:coreProperties>
</file>